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marina.abas\Downloads\"/>
    </mc:Choice>
  </mc:AlternateContent>
  <xr:revisionPtr revIDLastSave="0" documentId="13_ncr:1_{E73E878E-3821-4F1F-96C9-6D238FB14CE1}" xr6:coauthVersionLast="36" xr6:coauthVersionMax="36" xr10:uidLastSave="{00000000-0000-0000-0000-000000000000}"/>
  <bookViews>
    <workbookView xWindow="0" yWindow="0" windowWidth="19200" windowHeight="8520" xr2:uid="{24A9F7EE-F425-4BCC-937B-AFB18839B2EB}"/>
  </bookViews>
  <sheets>
    <sheet name="Allocation proposal" sheetId="1" r:id="rId1"/>
    <sheet name="Art30 prop" sheetId="2"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Y12" i="2" l="1"/>
  <c r="X12" i="2"/>
  <c r="W12" i="2"/>
  <c r="V12" i="2"/>
  <c r="U12" i="2"/>
  <c r="T12" i="2"/>
  <c r="S12" i="2"/>
  <c r="R12" i="2"/>
  <c r="Q12" i="2"/>
  <c r="P12" i="2"/>
  <c r="O12" i="2"/>
  <c r="N12" i="2"/>
  <c r="M12" i="2"/>
  <c r="L12" i="2"/>
  <c r="K12" i="2"/>
  <c r="J12" i="2"/>
  <c r="I12" i="2"/>
  <c r="H12" i="2"/>
  <c r="G12" i="2"/>
  <c r="F12" i="2"/>
  <c r="E12" i="2"/>
  <c r="D12" i="2"/>
  <c r="C12" i="2"/>
  <c r="B12" i="2"/>
  <c r="Z11" i="2"/>
  <c r="Z10" i="2"/>
  <c r="Z9" i="2"/>
  <c r="Z8" i="2"/>
  <c r="Z7" i="2"/>
  <c r="Z6" i="2"/>
  <c r="Z5" i="2"/>
  <c r="Z4" i="2"/>
  <c r="Z3" i="2"/>
  <c r="Z2" i="2"/>
  <c r="Z12" i="2" l="1"/>
  <c r="J59" i="1" l="1"/>
  <c r="C30" i="1"/>
  <c r="J28" i="1"/>
  <c r="F28" i="1"/>
  <c r="C28" i="1"/>
  <c r="E27" i="1"/>
  <c r="D27" i="1"/>
  <c r="N26" i="1"/>
  <c r="M26" i="1"/>
  <c r="E25" i="1"/>
  <c r="E24" i="1"/>
  <c r="D24" i="1"/>
  <c r="C24" i="1"/>
  <c r="N23" i="1"/>
  <c r="N22" i="1"/>
  <c r="F21" i="1"/>
  <c r="E21" i="1"/>
  <c r="D21" i="1"/>
  <c r="N20" i="1"/>
  <c r="C20" i="1"/>
  <c r="B20" i="1"/>
  <c r="L19" i="1"/>
  <c r="Q4" i="1"/>
  <c r="N63" i="1" s="1"/>
  <c r="Q3" i="1"/>
  <c r="N47" i="1" s="1"/>
  <c r="Q2" i="1"/>
  <c r="L30" i="1" s="1"/>
  <c r="F44" i="1" l="1"/>
  <c r="C36" i="1"/>
  <c r="J44" i="1"/>
  <c r="F60" i="1"/>
  <c r="D36" i="1"/>
  <c r="K44" i="1"/>
  <c r="J60" i="1"/>
  <c r="E36" i="1"/>
  <c r="E53" i="1"/>
  <c r="K60" i="1"/>
  <c r="D37" i="1"/>
  <c r="F53" i="1"/>
  <c r="L60" i="1"/>
  <c r="E37" i="1"/>
  <c r="J53" i="1"/>
  <c r="N62" i="1"/>
  <c r="F37" i="1"/>
  <c r="L55" i="1"/>
  <c r="B63" i="1"/>
  <c r="N40" i="1"/>
  <c r="M55" i="1"/>
  <c r="C63" i="1"/>
  <c r="B41" i="1"/>
  <c r="N55" i="1"/>
  <c r="E43" i="1"/>
  <c r="M56" i="1"/>
  <c r="F43" i="1"/>
  <c r="N56" i="1"/>
  <c r="B24" i="1"/>
  <c r="B30" i="1"/>
  <c r="J43" i="1"/>
  <c r="B57" i="1"/>
  <c r="J21" i="1"/>
  <c r="F25" i="1"/>
  <c r="K28" i="1"/>
  <c r="J22" i="1"/>
  <c r="J25" i="1"/>
  <c r="L28" i="1"/>
  <c r="L39" i="1"/>
  <c r="N46" i="1"/>
  <c r="K22" i="1"/>
  <c r="K25" i="1"/>
  <c r="L29" i="1"/>
  <c r="M39" i="1"/>
  <c r="B47" i="1"/>
  <c r="C57" i="1"/>
  <c r="J19" i="1"/>
  <c r="L22" i="1"/>
  <c r="L25" i="1"/>
  <c r="M29" i="1"/>
  <c r="N39" i="1"/>
  <c r="C47" i="1"/>
  <c r="E59" i="1"/>
  <c r="K19" i="1"/>
  <c r="M22" i="1"/>
  <c r="L26" i="1"/>
  <c r="N29" i="1"/>
  <c r="M40" i="1"/>
  <c r="D53" i="1"/>
  <c r="F59" i="1"/>
  <c r="K21" i="1"/>
  <c r="B26" i="1"/>
  <c r="D30" i="1"/>
  <c r="C23" i="1"/>
  <c r="C26" i="1"/>
  <c r="N28" i="1"/>
  <c r="J37" i="1"/>
  <c r="C41" i="1"/>
  <c r="D26" i="1"/>
  <c r="B52" i="1"/>
  <c r="D20" i="1"/>
  <c r="F27" i="1"/>
  <c r="L21" i="1"/>
  <c r="J27" i="1"/>
  <c r="E30" i="1"/>
  <c r="F20" i="1"/>
  <c r="D23" i="1"/>
  <c r="B29" i="1"/>
  <c r="K45" i="1"/>
  <c r="K61" i="1"/>
  <c r="B19" i="1"/>
  <c r="J20" i="1"/>
  <c r="N21" i="1"/>
  <c r="E23" i="1"/>
  <c r="N24" i="1"/>
  <c r="E26" i="1"/>
  <c r="L27" i="1"/>
  <c r="C29" i="1"/>
  <c r="J30" i="1"/>
  <c r="J38" i="1"/>
  <c r="C42" i="1"/>
  <c r="L45" i="1"/>
  <c r="J54" i="1"/>
  <c r="C58" i="1"/>
  <c r="L61" i="1"/>
  <c r="C52" i="1"/>
  <c r="F24" i="1"/>
  <c r="J24" i="1"/>
  <c r="L44" i="1"/>
  <c r="M21" i="1"/>
  <c r="M24" i="1"/>
  <c r="K27" i="1"/>
  <c r="F30" i="1"/>
  <c r="F38" i="1"/>
  <c r="B42" i="1"/>
  <c r="F54" i="1"/>
  <c r="B58" i="1"/>
  <c r="C19" i="1"/>
  <c r="K20" i="1"/>
  <c r="B22" i="1"/>
  <c r="K23" i="1"/>
  <c r="B25" i="1"/>
  <c r="F26" i="1"/>
  <c r="M27" i="1"/>
  <c r="D29" i="1"/>
  <c r="M30" i="1"/>
  <c r="K38" i="1"/>
  <c r="D42" i="1"/>
  <c r="M45" i="1"/>
  <c r="K54" i="1"/>
  <c r="D58" i="1"/>
  <c r="M61" i="1"/>
  <c r="D52" i="1"/>
  <c r="B23" i="1"/>
  <c r="M28" i="1"/>
  <c r="E20" i="1"/>
  <c r="D19" i="1"/>
  <c r="L20" i="1"/>
  <c r="C22" i="1"/>
  <c r="L23" i="1"/>
  <c r="C25" i="1"/>
  <c r="J26" i="1"/>
  <c r="N27" i="1"/>
  <c r="E29" i="1"/>
  <c r="N30" i="1"/>
  <c r="L38" i="1"/>
  <c r="E42" i="1"/>
  <c r="N45" i="1"/>
  <c r="L54" i="1"/>
  <c r="E58" i="1"/>
  <c r="N61" i="1"/>
  <c r="E52" i="1"/>
  <c r="E19" i="1"/>
  <c r="M20" i="1"/>
  <c r="F22" i="1"/>
  <c r="M23" i="1"/>
  <c r="D25" i="1"/>
  <c r="K26" i="1"/>
  <c r="B28" i="1"/>
  <c r="K29" i="1"/>
  <c r="B36" i="1"/>
  <c r="K39" i="1"/>
  <c r="D43" i="1"/>
  <c r="M46" i="1"/>
  <c r="K55" i="1"/>
  <c r="D59" i="1"/>
  <c r="M62" i="1"/>
  <c r="F52" i="1"/>
  <c r="F19" i="1"/>
  <c r="K37" i="1"/>
  <c r="B40" i="1"/>
  <c r="F42" i="1"/>
  <c r="M44" i="1"/>
  <c r="D47" i="1"/>
  <c r="K53" i="1"/>
  <c r="B56" i="1"/>
  <c r="F58" i="1"/>
  <c r="M60" i="1"/>
  <c r="B62" i="1"/>
  <c r="J42" i="1"/>
  <c r="N44" i="1"/>
  <c r="E47" i="1"/>
  <c r="L53" i="1"/>
  <c r="C56" i="1"/>
  <c r="J58" i="1"/>
  <c r="N60" i="1"/>
  <c r="C62" i="1"/>
  <c r="M37" i="1"/>
  <c r="D40" i="1"/>
  <c r="K42" i="1"/>
  <c r="B45" i="1"/>
  <c r="F47" i="1"/>
  <c r="M53" i="1"/>
  <c r="D56" i="1"/>
  <c r="K58" i="1"/>
  <c r="B61" i="1"/>
  <c r="D62" i="1"/>
  <c r="L36" i="1"/>
  <c r="N37" i="1"/>
  <c r="C39" i="1"/>
  <c r="E40" i="1"/>
  <c r="J41" i="1"/>
  <c r="L42" i="1"/>
  <c r="N43" i="1"/>
  <c r="C45" i="1"/>
  <c r="E46" i="1"/>
  <c r="J47" i="1"/>
  <c r="L52" i="1"/>
  <c r="N53" i="1"/>
  <c r="C55" i="1"/>
  <c r="E56" i="1"/>
  <c r="J57" i="1"/>
  <c r="L58" i="1"/>
  <c r="N59" i="1"/>
  <c r="C61" i="1"/>
  <c r="E62" i="1"/>
  <c r="J63" i="1"/>
  <c r="M19" i="1"/>
  <c r="B21" i="1"/>
  <c r="D22" i="1"/>
  <c r="F23" i="1"/>
  <c r="K24" i="1"/>
  <c r="M25" i="1"/>
  <c r="B27" i="1"/>
  <c r="D28" i="1"/>
  <c r="F29" i="1"/>
  <c r="K30" i="1"/>
  <c r="M36" i="1"/>
  <c r="B38" i="1"/>
  <c r="D39" i="1"/>
  <c r="F40" i="1"/>
  <c r="K41" i="1"/>
  <c r="M42" i="1"/>
  <c r="B44" i="1"/>
  <c r="D45" i="1"/>
  <c r="F46" i="1"/>
  <c r="K47" i="1"/>
  <c r="M52" i="1"/>
  <c r="B54" i="1"/>
  <c r="D55" i="1"/>
  <c r="F56" i="1"/>
  <c r="K57" i="1"/>
  <c r="M58" i="1"/>
  <c r="B60" i="1"/>
  <c r="D61" i="1"/>
  <c r="F62" i="1"/>
  <c r="K63" i="1"/>
  <c r="F36" i="1"/>
  <c r="M38" i="1"/>
  <c r="D41" i="1"/>
  <c r="K43" i="1"/>
  <c r="B46" i="1"/>
  <c r="M54" i="1"/>
  <c r="D57" i="1"/>
  <c r="K59" i="1"/>
  <c r="D63" i="1"/>
  <c r="J36" i="1"/>
  <c r="L37" i="1"/>
  <c r="N38" i="1"/>
  <c r="C40" i="1"/>
  <c r="E41" i="1"/>
  <c r="L43" i="1"/>
  <c r="C46" i="1"/>
  <c r="J52" i="1"/>
  <c r="N54" i="1"/>
  <c r="E57" i="1"/>
  <c r="L59" i="1"/>
  <c r="E63" i="1"/>
  <c r="K36" i="1"/>
  <c r="B39" i="1"/>
  <c r="F41" i="1"/>
  <c r="M43" i="1"/>
  <c r="D46" i="1"/>
  <c r="K52" i="1"/>
  <c r="B55" i="1"/>
  <c r="F57" i="1"/>
  <c r="M59" i="1"/>
  <c r="F63" i="1"/>
  <c r="N19" i="1"/>
  <c r="C21" i="1"/>
  <c r="E22" i="1"/>
  <c r="J23" i="1"/>
  <c r="L24" i="1"/>
  <c r="N25" i="1"/>
  <c r="C27" i="1"/>
  <c r="E28" i="1"/>
  <c r="J29" i="1"/>
  <c r="N36" i="1"/>
  <c r="C38" i="1"/>
  <c r="E39" i="1"/>
  <c r="J40" i="1"/>
  <c r="L41" i="1"/>
  <c r="N42" i="1"/>
  <c r="C44" i="1"/>
  <c r="E45" i="1"/>
  <c r="J46" i="1"/>
  <c r="L47" i="1"/>
  <c r="N52" i="1"/>
  <c r="C54" i="1"/>
  <c r="E55" i="1"/>
  <c r="J56" i="1"/>
  <c r="L57" i="1"/>
  <c r="N58" i="1"/>
  <c r="C60" i="1"/>
  <c r="E61" i="1"/>
  <c r="J62" i="1"/>
  <c r="L63" i="1"/>
  <c r="B37" i="1"/>
  <c r="D38" i="1"/>
  <c r="F39" i="1"/>
  <c r="K40" i="1"/>
  <c r="M41" i="1"/>
  <c r="B43" i="1"/>
  <c r="D44" i="1"/>
  <c r="F45" i="1"/>
  <c r="K46" i="1"/>
  <c r="M47" i="1"/>
  <c r="B53" i="1"/>
  <c r="D54" i="1"/>
  <c r="F55" i="1"/>
  <c r="K56" i="1"/>
  <c r="M57" i="1"/>
  <c r="B59" i="1"/>
  <c r="D60" i="1"/>
  <c r="F61" i="1"/>
  <c r="K62" i="1"/>
  <c r="M63" i="1"/>
  <c r="C37" i="1"/>
  <c r="E38" i="1"/>
  <c r="J39" i="1"/>
  <c r="L40" i="1"/>
  <c r="N41" i="1"/>
  <c r="C43" i="1"/>
  <c r="E44" i="1"/>
  <c r="J45" i="1"/>
  <c r="L46" i="1"/>
  <c r="C53" i="1"/>
  <c r="E54" i="1"/>
  <c r="J55" i="1"/>
  <c r="L56" i="1"/>
  <c r="N57" i="1"/>
  <c r="C59" i="1"/>
  <c r="E60" i="1"/>
  <c r="J61" i="1"/>
  <c r="L62" i="1"/>
  <c r="C13" i="2" l="1"/>
  <c r="O13" i="2"/>
  <c r="G13" i="2"/>
  <c r="L13" i="2"/>
  <c r="W13" i="2"/>
  <c r="H13" i="2"/>
  <c r="R13" i="2"/>
  <c r="K13" i="2"/>
  <c r="F13" i="2"/>
  <c r="P13" i="2"/>
  <c r="S13" i="2"/>
  <c r="T13" i="2"/>
  <c r="D13" i="2"/>
  <c r="U13" i="2"/>
  <c r="Q13" i="2"/>
  <c r="Y13" i="2"/>
  <c r="M13" i="2"/>
  <c r="V13" i="2"/>
  <c r="E13" i="2"/>
  <c r="J13" i="2"/>
  <c r="X13" i="2"/>
  <c r="I13" i="2"/>
  <c r="N13" i="2"/>
  <c r="B13" i="2"/>
  <c r="Z13" i="2"/>
</calcChain>
</file>

<file path=xl/sharedStrings.xml><?xml version="1.0" encoding="utf-8"?>
<sst xmlns="http://schemas.openxmlformats.org/spreadsheetml/2006/main" count="216" uniqueCount="75">
  <si>
    <t>Table A — Average catch history 2000–2004 (%)</t>
  </si>
  <si>
    <t>Table B — Catch history 2000 only</t>
  </si>
  <si>
    <t>Total TAC</t>
  </si>
  <si>
    <t>CCM/group</t>
  </si>
  <si>
    <t>Art 10.3</t>
  </si>
  <si>
    <t>Catch 2000–04</t>
  </si>
  <si>
    <t>90:10</t>
  </si>
  <si>
    <t>30:70</t>
  </si>
  <si>
    <t>50:50</t>
  </si>
  <si>
    <t>Catch 2000</t>
  </si>
  <si>
    <t>HS25%</t>
  </si>
  <si>
    <t>FFA</t>
  </si>
  <si>
    <t>HS27%</t>
  </si>
  <si>
    <t>American Samoa</t>
  </si>
  <si>
    <t>HS30%</t>
  </si>
  <si>
    <t>French Polynesia</t>
  </si>
  <si>
    <t>New Caledonia</t>
  </si>
  <si>
    <t>Wallis &amp; Futuna</t>
  </si>
  <si>
    <t>China</t>
  </si>
  <si>
    <t>Chinese Taipei</t>
  </si>
  <si>
    <t>Japan</t>
  </si>
  <si>
    <t>Republic of Korea</t>
  </si>
  <si>
    <t>USA</t>
  </si>
  <si>
    <t>Canada</t>
  </si>
  <si>
    <t>EU</t>
  </si>
  <si>
    <t>25% scenario for average catch history 2000-2004</t>
  </si>
  <si>
    <t>25% scenario for catch history 2000</t>
  </si>
  <si>
    <t>27% scenario for average catch history 2000-2004</t>
  </si>
  <si>
    <t>27% scenario for catch history 2000</t>
  </si>
  <si>
    <t>30% scenario for average catch history 2000-2004</t>
  </si>
  <si>
    <t>30% scenario for catch history 2000</t>
  </si>
  <si>
    <t>Art.10.3 criteria</t>
  </si>
  <si>
    <t>AS</t>
  </si>
  <si>
    <t>AU</t>
  </si>
  <si>
    <t>CA</t>
  </si>
  <si>
    <t>CK</t>
  </si>
  <si>
    <t>CN</t>
  </si>
  <si>
    <t>EU-ES/PT</t>
  </si>
  <si>
    <t>FJ</t>
  </si>
  <si>
    <t>FP</t>
  </si>
  <si>
    <t>FM</t>
  </si>
  <si>
    <t>JP</t>
  </si>
  <si>
    <t>KI</t>
  </si>
  <si>
    <t xml:space="preserve">KR </t>
  </si>
  <si>
    <t>NC</t>
  </si>
  <si>
    <t>NZ</t>
  </si>
  <si>
    <t>NU</t>
  </si>
  <si>
    <t>PG</t>
  </si>
  <si>
    <t>WS</t>
  </si>
  <si>
    <t>SB</t>
  </si>
  <si>
    <t>TO</t>
  </si>
  <si>
    <t>TV</t>
  </si>
  <si>
    <t>TW</t>
  </si>
  <si>
    <t>US</t>
  </si>
  <si>
    <t>VU</t>
  </si>
  <si>
    <t>WF</t>
  </si>
  <si>
    <t>Total</t>
  </si>
  <si>
    <r>
      <t xml:space="preserve">(a) the status of the stocks and the existing level of fishing </t>
    </r>
    <r>
      <rPr>
        <b/>
        <sz val="11"/>
        <color theme="1"/>
        <rFont val="Calibri"/>
        <family val="2"/>
        <scheme val="minor"/>
      </rPr>
      <t>effort in the fishery</t>
    </r>
    <r>
      <rPr>
        <sz val="11"/>
        <color theme="1"/>
        <rFont val="Calibri"/>
        <family val="2"/>
        <scheme val="minor"/>
      </rPr>
      <t>;</t>
    </r>
  </si>
  <si>
    <t>those who catch</t>
  </si>
  <si>
    <r>
      <t>(b) the respective interests, past and present fishing patterns and fishing practices of participants in the fishery and the extent of the catch being utilized for</t>
    </r>
    <r>
      <rPr>
        <b/>
        <sz val="11"/>
        <color theme="1"/>
        <rFont val="Calibri"/>
        <family val="2"/>
        <scheme val="minor"/>
      </rPr>
      <t xml:space="preserve"> domestic consumption;</t>
    </r>
  </si>
  <si>
    <t>consumption derived from WCPFC catch</t>
  </si>
  <si>
    <r>
      <t xml:space="preserve">(c) the </t>
    </r>
    <r>
      <rPr>
        <b/>
        <sz val="11"/>
        <color theme="1"/>
        <rFont val="Calibri"/>
        <family val="2"/>
        <scheme val="minor"/>
      </rPr>
      <t>historic catch</t>
    </r>
    <r>
      <rPr>
        <sz val="11"/>
        <color theme="1"/>
        <rFont val="Calibri"/>
        <family val="2"/>
        <scheme val="minor"/>
      </rPr>
      <t xml:space="preserve"> in an area;</t>
    </r>
  </si>
  <si>
    <t>high seas historical catch</t>
  </si>
  <si>
    <r>
      <t xml:space="preserve">(d) the needs of </t>
    </r>
    <r>
      <rPr>
        <b/>
        <sz val="11"/>
        <color theme="1"/>
        <rFont val="Calibri"/>
        <family val="2"/>
        <scheme val="minor"/>
      </rPr>
      <t>small island developing States, and territories and possessions</t>
    </r>
    <r>
      <rPr>
        <sz val="11"/>
        <color theme="1"/>
        <rFont val="Calibri"/>
        <family val="2"/>
        <scheme val="minor"/>
      </rPr>
      <t>, in the Convention Area whose economies, food supplies and livelihoods are overwhelmingly dependent on the exploitation of marine living resources;</t>
    </r>
  </si>
  <si>
    <t>(e) the respective contributions of participants to conservation and management of the stocks, including the provision by them of accurate data and their contribution to the conduct of scientific research in the Convention Area;</t>
  </si>
  <si>
    <t xml:space="preserve">as it relates to SPA, CMM dev, science and research, development of monitoring programs etc. </t>
  </si>
  <si>
    <t>(f) the record of compliance by the participants with conservation and management measures;</t>
  </si>
  <si>
    <t>(g) the needs of coastal communities which are dependent mainly on fishing for the stocks;</t>
  </si>
  <si>
    <t xml:space="preserve">as it relates to SPA. Domestic fisheries, onshore processing etc. </t>
  </si>
  <si>
    <r>
      <t xml:space="preserve">(h) the special circumstances of a State which is </t>
    </r>
    <r>
      <rPr>
        <b/>
        <sz val="11"/>
        <color theme="1"/>
        <rFont val="Calibri"/>
        <family val="2"/>
        <scheme val="minor"/>
      </rPr>
      <t xml:space="preserve">surrounded by the exclusive economic zones of other States </t>
    </r>
    <r>
      <rPr>
        <sz val="11"/>
        <color theme="1"/>
        <rFont val="Calibri"/>
        <family val="2"/>
        <scheme val="minor"/>
      </rPr>
      <t>and has a limited exclusive economic zone of its own;</t>
    </r>
  </si>
  <si>
    <r>
      <t xml:space="preserve">(i) the geographical situation of a small island developing State which is made up of </t>
    </r>
    <r>
      <rPr>
        <b/>
        <sz val="11"/>
        <color theme="1"/>
        <rFont val="Calibri"/>
        <family val="2"/>
        <scheme val="minor"/>
      </rPr>
      <t>non-contiguous groups of islands</t>
    </r>
    <r>
      <rPr>
        <sz val="11"/>
        <color theme="1"/>
        <rFont val="Calibri"/>
        <family val="2"/>
        <scheme val="minor"/>
      </rPr>
      <t xml:space="preserve"> having a distinct economic and cultural identity of their own but which are separated by areas of high seas;</t>
    </r>
  </si>
  <si>
    <r>
      <t xml:space="preserve">(j) the fishing interests and aspirations of </t>
    </r>
    <r>
      <rPr>
        <b/>
        <sz val="11"/>
        <color theme="1"/>
        <rFont val="Calibri"/>
        <family val="2"/>
        <scheme val="minor"/>
      </rPr>
      <t>coastal States</t>
    </r>
    <r>
      <rPr>
        <sz val="11"/>
        <color theme="1"/>
        <rFont val="Calibri"/>
        <family val="2"/>
        <scheme val="minor"/>
      </rPr>
      <t>, particularly small island developing States, and territories and possessions, in whose areas of national jurisdiction the stocks also occur.</t>
    </r>
  </si>
  <si>
    <t>Total score</t>
  </si>
  <si>
    <t>Total proportional share</t>
  </si>
  <si>
    <t>proportional shares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</si>
</sst>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6" formatCode="0.0000"/>
  </numFmts>
  <fonts count="5">
    <font>
      <sz val="11"/>
      <color theme="1"/>
      <name val="Calibri"/>
      <family val="2"/>
      <scheme val="minor"/>
    </font>
    <font>
      <b/>
      <sz val="11"/>
      <color theme="1"/>
      <name val="Calibri"/>
      <family val="2"/>
      <scheme val="minor"/>
    </font>
    <font>
      <sz val="11"/>
      <color rgb="FF000000"/>
      <name val="Aptos Narrow"/>
      <family val="2"/>
    </font>
    <font>
      <sz val="10"/>
      <color rgb="FF000000"/>
      <name val="Calibri"/>
      <family val="2"/>
    </font>
    <font>
      <b/>
      <sz val="10"/>
      <color rgb="FF000000"/>
      <name val="Calibri"/>
      <family val="2"/>
    </font>
  </fonts>
  <fills count="3">
    <fill>
      <patternFill patternType="none"/>
    </fill>
    <fill>
      <patternFill patternType="gray125"/>
    </fill>
    <fill>
      <patternFill patternType="solid">
        <fgColor theme="6" tint="0.79998168889431442"/>
        <bgColor indexed="64"/>
      </patternFill>
    </fill>
  </fills>
  <borders count="1">
    <border>
      <left/>
      <right/>
      <top/>
      <bottom/>
      <diagonal/>
    </border>
  </borders>
  <cellStyleXfs count="1">
    <xf numFmtId="0" fontId="0" fillId="0" borderId="0"/>
  </cellStyleXfs>
  <cellXfs count="26">
    <xf numFmtId="0" fontId="0" fillId="0" borderId="0" xfId="0"/>
    <xf numFmtId="0" fontId="1" fillId="0" borderId="0" xfId="0" applyFont="1" applyAlignment="1">
      <alignment horizontal="center" vertical="center" wrapText="1"/>
    </xf>
    <xf numFmtId="0" fontId="1" fillId="0" borderId="0" xfId="0" applyFont="1" applyAlignment="1">
      <alignment horizontal="right" vertical="center" wrapText="1"/>
    </xf>
    <xf numFmtId="22" fontId="1" fillId="0" borderId="0" xfId="0" quotePrefix="1" applyNumberFormat="1" applyFont="1" applyAlignment="1">
      <alignment horizontal="right" vertical="center" wrapText="1"/>
    </xf>
    <xf numFmtId="0" fontId="1" fillId="0" borderId="0" xfId="0" quotePrefix="1" applyFont="1" applyAlignment="1">
      <alignment horizontal="right" vertical="center" wrapText="1"/>
    </xf>
    <xf numFmtId="46" fontId="1" fillId="0" borderId="0" xfId="0" quotePrefix="1" applyNumberFormat="1" applyFont="1" applyAlignment="1">
      <alignment horizontal="right" vertical="center" wrapText="1"/>
    </xf>
    <xf numFmtId="0" fontId="0" fillId="0" borderId="0" xfId="0" applyAlignment="1">
      <alignment vertical="center" wrapText="1"/>
    </xf>
    <xf numFmtId="2" fontId="0" fillId="0" borderId="0" xfId="0" applyNumberFormat="1" applyAlignment="1">
      <alignment horizontal="right" vertical="center" wrapText="1"/>
    </xf>
    <xf numFmtId="10" fontId="0" fillId="0" borderId="0" xfId="0" applyNumberFormat="1" applyAlignment="1">
      <alignment horizontal="right" vertical="center" wrapText="1"/>
    </xf>
    <xf numFmtId="0" fontId="0" fillId="0" borderId="0" xfId="0" applyAlignment="1">
      <alignment horizontal="center" vertical="center" wrapText="1"/>
    </xf>
    <xf numFmtId="0" fontId="1" fillId="0" borderId="0" xfId="0" applyFont="1" applyAlignment="1">
      <alignment horizontal="center" vertical="center" wrapText="1"/>
    </xf>
    <xf numFmtId="0" fontId="0" fillId="0" borderId="0" xfId="0" applyAlignment="1">
      <alignment wrapText="1"/>
    </xf>
    <xf numFmtId="0" fontId="0" fillId="2" borderId="0" xfId="0" applyFill="1" applyAlignment="1">
      <alignment vertical="center" wrapText="1"/>
    </xf>
    <xf numFmtId="0" fontId="2" fillId="0" borderId="0" xfId="0" applyFont="1" applyAlignment="1">
      <alignment vertical="center"/>
    </xf>
    <xf numFmtId="0" fontId="2" fillId="2" borderId="0" xfId="0" applyFont="1" applyFill="1" applyAlignment="1">
      <alignment vertical="center"/>
    </xf>
    <xf numFmtId="0" fontId="3" fillId="2" borderId="0" xfId="0" applyFont="1" applyFill="1" applyAlignment="1">
      <alignment vertical="center"/>
    </xf>
    <xf numFmtId="0" fontId="3" fillId="0" borderId="0" xfId="0" applyFont="1" applyAlignment="1">
      <alignment vertical="center"/>
    </xf>
    <xf numFmtId="0" fontId="4" fillId="0" borderId="0" xfId="0" applyFont="1" applyAlignment="1">
      <alignment vertical="center"/>
    </xf>
    <xf numFmtId="0" fontId="0" fillId="2" borderId="0" xfId="0" applyFill="1" applyAlignment="1">
      <alignment wrapText="1"/>
    </xf>
    <xf numFmtId="0" fontId="0" fillId="2" borderId="0" xfId="0" applyFill="1"/>
    <xf numFmtId="0" fontId="1" fillId="0" borderId="0" xfId="0" applyFont="1" applyAlignment="1">
      <alignment horizontal="right" wrapText="1"/>
    </xf>
    <xf numFmtId="0" fontId="1" fillId="2" borderId="0" xfId="0" applyFont="1" applyFill="1"/>
    <xf numFmtId="0" fontId="1" fillId="0" borderId="0" xfId="0" applyFont="1"/>
    <xf numFmtId="166" fontId="0" fillId="2" borderId="0" xfId="0" applyNumberFormat="1" applyFill="1" applyAlignment="1">
      <alignment wrapText="1"/>
    </xf>
    <xf numFmtId="166" fontId="0" fillId="0" borderId="0" xfId="0" applyNumberFormat="1" applyAlignment="1">
      <alignment wrapText="1"/>
    </xf>
    <xf numFmtId="1" fontId="0" fillId="0" borderId="0" xfId="0" applyNumberForma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6EDBE-FC33-4D1F-AF79-1E5DA57EBC36}">
  <dimension ref="A1:AI63"/>
  <sheetViews>
    <sheetView tabSelected="1" topLeftCell="A25" workbookViewId="0">
      <selection activeCell="Q2" sqref="Q2"/>
    </sheetView>
  </sheetViews>
  <sheetFormatPr defaultRowHeight="14.5"/>
  <cols>
    <col min="3" max="3" width="11.36328125" bestFit="1" customWidth="1"/>
    <col min="23" max="23" width="0" hidden="1" customWidth="1"/>
    <col min="28" max="29" width="0" hidden="1" customWidth="1"/>
    <col min="31" max="31" width="0" hidden="1" customWidth="1"/>
  </cols>
  <sheetData>
    <row r="1" spans="1:35">
      <c r="A1" t="s">
        <v>0</v>
      </c>
      <c r="I1" t="s">
        <v>1</v>
      </c>
      <c r="P1" t="s">
        <v>2</v>
      </c>
      <c r="Q1">
        <v>56096</v>
      </c>
    </row>
    <row r="2" spans="1:35" ht="29">
      <c r="A2" s="1" t="s">
        <v>3</v>
      </c>
      <c r="B2" s="2" t="s">
        <v>4</v>
      </c>
      <c r="C2" s="2" t="s">
        <v>5</v>
      </c>
      <c r="D2" s="3" t="s">
        <v>6</v>
      </c>
      <c r="E2" s="4" t="s">
        <v>7</v>
      </c>
      <c r="F2" s="5" t="s">
        <v>8</v>
      </c>
      <c r="I2" s="1" t="s">
        <v>3</v>
      </c>
      <c r="J2" s="2" t="s">
        <v>4</v>
      </c>
      <c r="K2" s="2" t="s">
        <v>9</v>
      </c>
      <c r="L2" s="3" t="s">
        <v>6</v>
      </c>
      <c r="M2" s="4" t="s">
        <v>7</v>
      </c>
      <c r="N2" s="5" t="s">
        <v>8</v>
      </c>
      <c r="P2" t="s">
        <v>10</v>
      </c>
      <c r="Q2">
        <f>Q1*25%</f>
        <v>14024</v>
      </c>
      <c r="V2" t="s">
        <v>0</v>
      </c>
      <c r="AD2" t="s">
        <v>1</v>
      </c>
    </row>
    <row r="3" spans="1:35" ht="29">
      <c r="A3" s="6" t="s">
        <v>11</v>
      </c>
      <c r="B3" s="7">
        <v>61.15</v>
      </c>
      <c r="C3" s="8">
        <v>0.14899999999999999</v>
      </c>
      <c r="D3" s="8">
        <v>0.1953</v>
      </c>
      <c r="E3" s="8">
        <v>0.2878</v>
      </c>
      <c r="F3" s="8">
        <v>0.38019999999999998</v>
      </c>
      <c r="I3" s="6" t="s">
        <v>11</v>
      </c>
      <c r="J3" s="8">
        <v>0.61150000000000004</v>
      </c>
      <c r="K3" s="8">
        <v>5.6300000000000003E-2</v>
      </c>
      <c r="L3" s="8">
        <v>0.1118</v>
      </c>
      <c r="M3" s="8">
        <v>0.22289999999999999</v>
      </c>
      <c r="N3" s="8">
        <v>0.33389999999999997</v>
      </c>
      <c r="P3" t="s">
        <v>12</v>
      </c>
      <c r="Q3">
        <f>Q1*27%</f>
        <v>15145.920000000002</v>
      </c>
      <c r="V3" s="1" t="s">
        <v>3</v>
      </c>
      <c r="W3" s="2" t="s">
        <v>4</v>
      </c>
      <c r="X3" s="2" t="s">
        <v>5</v>
      </c>
      <c r="Y3" s="3" t="s">
        <v>6</v>
      </c>
      <c r="Z3" s="4" t="s">
        <v>7</v>
      </c>
      <c r="AA3" s="5" t="s">
        <v>8</v>
      </c>
      <c r="AD3" s="1" t="s">
        <v>3</v>
      </c>
      <c r="AE3" s="2" t="s">
        <v>4</v>
      </c>
      <c r="AF3" s="2" t="s">
        <v>9</v>
      </c>
      <c r="AG3" s="3" t="s">
        <v>6</v>
      </c>
      <c r="AH3" s="4" t="s">
        <v>7</v>
      </c>
      <c r="AI3" s="5" t="s">
        <v>8</v>
      </c>
    </row>
    <row r="4" spans="1:35" ht="29">
      <c r="A4" s="6" t="s">
        <v>13</v>
      </c>
      <c r="B4" s="8">
        <v>5.7299999999999997E-2</v>
      </c>
      <c r="C4" s="8">
        <v>0</v>
      </c>
      <c r="D4" s="8">
        <v>5.7000000000000002E-3</v>
      </c>
      <c r="E4" s="8">
        <v>1.72E-2</v>
      </c>
      <c r="F4" s="8">
        <v>2.87E-2</v>
      </c>
      <c r="I4" s="6" t="s">
        <v>13</v>
      </c>
      <c r="J4" s="8">
        <v>5.7299999999999997E-2</v>
      </c>
      <c r="K4" s="8">
        <v>0</v>
      </c>
      <c r="L4" s="8">
        <v>5.7000000000000002E-3</v>
      </c>
      <c r="M4" s="8">
        <v>1.72E-2</v>
      </c>
      <c r="N4" s="8">
        <v>2.87E-2</v>
      </c>
      <c r="P4" t="s">
        <v>14</v>
      </c>
      <c r="Q4">
        <f>Q1*30%</f>
        <v>16828.8</v>
      </c>
      <c r="V4" s="6" t="s">
        <v>11</v>
      </c>
      <c r="W4" s="7">
        <v>61.15</v>
      </c>
      <c r="X4" s="8">
        <v>0.14899999999999999</v>
      </c>
      <c r="Y4" s="8">
        <v>0.1953</v>
      </c>
      <c r="Z4" s="8">
        <v>0.2878</v>
      </c>
      <c r="AA4" s="8">
        <v>0.38019999999999998</v>
      </c>
      <c r="AD4" s="6" t="s">
        <v>11</v>
      </c>
      <c r="AE4" s="8">
        <v>0.61150000000000004</v>
      </c>
      <c r="AF4" s="8">
        <v>5.6300000000000003E-2</v>
      </c>
      <c r="AG4" s="8">
        <v>0.1118</v>
      </c>
      <c r="AH4" s="8">
        <v>0.22289999999999999</v>
      </c>
      <c r="AI4" s="8">
        <v>0.33389999999999997</v>
      </c>
    </row>
    <row r="5" spans="1:35" ht="29">
      <c r="A5" s="6" t="s">
        <v>15</v>
      </c>
      <c r="B5" s="8">
        <v>4.4600000000000001E-2</v>
      </c>
      <c r="C5" s="8">
        <v>5.9999999999999995E-4</v>
      </c>
      <c r="D5" s="8">
        <v>5.0000000000000001E-3</v>
      </c>
      <c r="E5" s="8">
        <v>1.38E-2</v>
      </c>
      <c r="F5" s="8">
        <v>2.2599999999999999E-2</v>
      </c>
      <c r="I5" s="6" t="s">
        <v>15</v>
      </c>
      <c r="J5" s="8">
        <v>4.4600000000000001E-2</v>
      </c>
      <c r="K5" s="8">
        <v>2.3E-3</v>
      </c>
      <c r="L5" s="8">
        <v>6.4999999999999997E-3</v>
      </c>
      <c r="M5" s="8">
        <v>1.4999999999999999E-2</v>
      </c>
      <c r="N5" s="8">
        <v>2.3400000000000001E-2</v>
      </c>
    </row>
    <row r="6" spans="1:35" ht="43.5">
      <c r="A6" s="6" t="s">
        <v>16</v>
      </c>
      <c r="B6" s="8">
        <v>4.4600000000000001E-2</v>
      </c>
      <c r="C6" s="8">
        <v>2.0000000000000001E-4</v>
      </c>
      <c r="D6" s="8">
        <v>4.5999999999999999E-3</v>
      </c>
      <c r="E6" s="8">
        <v>1.35E-2</v>
      </c>
      <c r="F6" s="8">
        <v>2.24E-2</v>
      </c>
      <c r="I6" s="6" t="s">
        <v>16</v>
      </c>
      <c r="J6" s="8">
        <v>4.4600000000000001E-2</v>
      </c>
      <c r="K6" s="8">
        <v>1E-4</v>
      </c>
      <c r="L6" s="8">
        <v>4.4999999999999997E-3</v>
      </c>
      <c r="M6" s="8">
        <v>1.34E-2</v>
      </c>
      <c r="N6" s="8">
        <v>2.23E-2</v>
      </c>
    </row>
    <row r="7" spans="1:35" ht="29">
      <c r="A7" s="6" t="s">
        <v>17</v>
      </c>
      <c r="B7" s="8">
        <v>3.1800000000000002E-2</v>
      </c>
      <c r="C7" s="8">
        <v>0</v>
      </c>
      <c r="D7" s="8">
        <v>3.2000000000000002E-3</v>
      </c>
      <c r="E7" s="8">
        <v>9.5999999999999992E-3</v>
      </c>
      <c r="F7" s="8">
        <v>1.5900000000000001E-2</v>
      </c>
      <c r="I7" s="6" t="s">
        <v>17</v>
      </c>
      <c r="J7" s="8">
        <v>3.1800000000000002E-2</v>
      </c>
      <c r="K7" s="8">
        <v>0</v>
      </c>
      <c r="L7" s="8">
        <v>3.2000000000000002E-3</v>
      </c>
      <c r="M7" s="8">
        <v>9.5999999999999992E-3</v>
      </c>
      <c r="N7" s="8">
        <v>1.5900000000000001E-2</v>
      </c>
    </row>
    <row r="8" spans="1:35">
      <c r="A8" s="6" t="s">
        <v>18</v>
      </c>
      <c r="B8" s="8">
        <v>3.1800000000000002E-2</v>
      </c>
      <c r="C8" s="8">
        <v>0.14680000000000001</v>
      </c>
      <c r="D8" s="8">
        <v>0.1353</v>
      </c>
      <c r="E8" s="8">
        <v>0.1123</v>
      </c>
      <c r="F8" s="8">
        <v>8.9300000000000004E-2</v>
      </c>
      <c r="I8" s="6" t="s">
        <v>18</v>
      </c>
      <c r="J8" s="8">
        <v>3.1800000000000002E-2</v>
      </c>
      <c r="K8" s="8">
        <v>0.12720000000000001</v>
      </c>
      <c r="L8" s="8">
        <v>0.1177</v>
      </c>
      <c r="M8" s="8">
        <v>9.8599999999999993E-2</v>
      </c>
      <c r="N8" s="8">
        <v>7.9500000000000001E-2</v>
      </c>
    </row>
    <row r="9" spans="1:35" ht="29">
      <c r="A9" s="6" t="s">
        <v>19</v>
      </c>
      <c r="B9" s="8">
        <v>3.1800000000000002E-2</v>
      </c>
      <c r="C9" s="8">
        <v>0.4597</v>
      </c>
      <c r="D9" s="8">
        <v>0.41699999999999998</v>
      </c>
      <c r="E9" s="8">
        <v>0.33139999999999997</v>
      </c>
      <c r="F9" s="8">
        <v>0.24579999999999999</v>
      </c>
      <c r="I9" s="6" t="s">
        <v>19</v>
      </c>
      <c r="J9" s="8">
        <v>3.1800000000000002E-2</v>
      </c>
      <c r="K9" s="8">
        <v>0.48620000000000002</v>
      </c>
      <c r="L9" s="8">
        <v>0.44080000000000003</v>
      </c>
      <c r="M9" s="8">
        <v>0.34989999999999999</v>
      </c>
      <c r="N9" s="8">
        <v>0.25900000000000001</v>
      </c>
    </row>
    <row r="10" spans="1:35">
      <c r="A10" s="6" t="s">
        <v>20</v>
      </c>
      <c r="B10" s="8">
        <v>2.5499999999999998E-2</v>
      </c>
      <c r="C10" s="8">
        <v>0.12280000000000001</v>
      </c>
      <c r="D10" s="8">
        <v>0.11310000000000001</v>
      </c>
      <c r="E10" s="8">
        <v>9.3600000000000003E-2</v>
      </c>
      <c r="F10" s="8">
        <v>7.4200000000000002E-2</v>
      </c>
      <c r="I10" s="6" t="s">
        <v>20</v>
      </c>
      <c r="J10" s="8">
        <v>2.5499999999999998E-2</v>
      </c>
      <c r="K10" s="8">
        <v>0.1124</v>
      </c>
      <c r="L10" s="8">
        <v>0.1037</v>
      </c>
      <c r="M10" s="8">
        <v>8.6300000000000002E-2</v>
      </c>
      <c r="N10" s="8">
        <v>6.8900000000000003E-2</v>
      </c>
    </row>
    <row r="11" spans="1:35" ht="29">
      <c r="A11" s="6" t="s">
        <v>21</v>
      </c>
      <c r="B11" s="8">
        <v>2.5499999999999998E-2</v>
      </c>
      <c r="C11" s="8">
        <v>2.87E-2</v>
      </c>
      <c r="D11" s="8">
        <v>2.8400000000000002E-2</v>
      </c>
      <c r="E11" s="8">
        <v>2.7699999999999999E-2</v>
      </c>
      <c r="F11" s="8">
        <v>2.7099999999999999E-2</v>
      </c>
      <c r="I11" s="6" t="s">
        <v>21</v>
      </c>
      <c r="J11" s="8">
        <v>2.5499999999999998E-2</v>
      </c>
      <c r="K11" s="8">
        <v>1.44E-2</v>
      </c>
      <c r="L11" s="8">
        <v>1.55E-2</v>
      </c>
      <c r="M11" s="8">
        <v>1.77E-2</v>
      </c>
      <c r="N11" s="8">
        <v>0.02</v>
      </c>
    </row>
    <row r="12" spans="1:35">
      <c r="A12" s="6" t="s">
        <v>22</v>
      </c>
      <c r="B12" s="8">
        <v>3.8199999999999998E-2</v>
      </c>
      <c r="C12" s="8">
        <v>8.5500000000000007E-2</v>
      </c>
      <c r="D12" s="8">
        <v>8.0799999999999997E-2</v>
      </c>
      <c r="E12" s="8">
        <v>7.1300000000000002E-2</v>
      </c>
      <c r="F12" s="8">
        <v>6.1800000000000001E-2</v>
      </c>
      <c r="I12" s="6" t="s">
        <v>22</v>
      </c>
      <c r="J12" s="8">
        <v>3.8199999999999998E-2</v>
      </c>
      <c r="K12" s="8">
        <v>0.17910000000000001</v>
      </c>
      <c r="L12" s="8">
        <v>0.16500000000000001</v>
      </c>
      <c r="M12" s="8">
        <v>0.1368</v>
      </c>
      <c r="N12" s="8">
        <v>0.1086</v>
      </c>
    </row>
    <row r="13" spans="1:35">
      <c r="A13" s="6" t="s">
        <v>23</v>
      </c>
      <c r="B13" s="8">
        <v>2.5499999999999998E-2</v>
      </c>
      <c r="C13" s="8">
        <v>6.6E-3</v>
      </c>
      <c r="D13" s="8">
        <v>8.5000000000000006E-3</v>
      </c>
      <c r="E13" s="8">
        <v>1.23E-2</v>
      </c>
      <c r="F13" s="8">
        <v>1.6E-2</v>
      </c>
      <c r="I13" s="6" t="s">
        <v>23</v>
      </c>
      <c r="J13" s="8">
        <v>2.5499999999999998E-2</v>
      </c>
      <c r="K13" s="8">
        <v>2.1999999999999999E-2</v>
      </c>
      <c r="L13" s="8">
        <v>2.24E-2</v>
      </c>
      <c r="M13" s="8">
        <v>2.3099999999999999E-2</v>
      </c>
      <c r="N13" s="8">
        <v>2.3699999999999999E-2</v>
      </c>
    </row>
    <row r="14" spans="1:35">
      <c r="A14" s="6" t="s">
        <v>24</v>
      </c>
      <c r="B14" s="8">
        <v>3.1800000000000002E-2</v>
      </c>
      <c r="C14" s="8">
        <v>0</v>
      </c>
      <c r="D14" s="8">
        <v>3.2000000000000002E-3</v>
      </c>
      <c r="E14" s="8">
        <v>9.5999999999999992E-3</v>
      </c>
      <c r="F14" s="8">
        <v>1.5900000000000001E-2</v>
      </c>
      <c r="I14" s="6" t="s">
        <v>24</v>
      </c>
      <c r="J14" s="8">
        <v>3.1800000000000002E-2</v>
      </c>
      <c r="K14" s="8">
        <v>0</v>
      </c>
      <c r="L14" s="8">
        <v>3.2000000000000002E-3</v>
      </c>
      <c r="M14" s="8">
        <v>9.5999999999999992E-3</v>
      </c>
      <c r="N14" s="8">
        <v>1.5900000000000001E-2</v>
      </c>
    </row>
    <row r="17" spans="1:14" ht="14.5" customHeight="1">
      <c r="A17" s="9" t="s">
        <v>25</v>
      </c>
      <c r="B17" s="9"/>
      <c r="C17" s="9"/>
      <c r="D17" s="9"/>
      <c r="E17" s="9"/>
      <c r="F17" s="9"/>
      <c r="I17" s="9" t="s">
        <v>26</v>
      </c>
      <c r="J17" s="9"/>
      <c r="K17" s="9"/>
      <c r="L17" s="9"/>
      <c r="M17" s="9"/>
    </row>
    <row r="18" spans="1:14" ht="29">
      <c r="A18" s="1" t="s">
        <v>3</v>
      </c>
      <c r="B18" s="2" t="s">
        <v>4</v>
      </c>
      <c r="C18" s="2" t="s">
        <v>5</v>
      </c>
      <c r="D18" s="3" t="s">
        <v>6</v>
      </c>
      <c r="E18" s="4" t="s">
        <v>7</v>
      </c>
      <c r="F18" s="5" t="s">
        <v>8</v>
      </c>
      <c r="I18" s="1" t="s">
        <v>3</v>
      </c>
      <c r="J18" s="2" t="s">
        <v>4</v>
      </c>
      <c r="K18" s="2" t="s">
        <v>5</v>
      </c>
      <c r="L18" s="3" t="s">
        <v>6</v>
      </c>
      <c r="M18" s="4" t="s">
        <v>7</v>
      </c>
      <c r="N18" s="5" t="s">
        <v>8</v>
      </c>
    </row>
    <row r="19" spans="1:14">
      <c r="A19" s="6" t="s">
        <v>11</v>
      </c>
      <c r="B19" s="7">
        <f>Q2*0.6115</f>
        <v>8575.6760000000013</v>
      </c>
      <c r="C19" s="7">
        <f>Q3*C3</f>
        <v>2256.74208</v>
      </c>
      <c r="D19" s="7">
        <f>$Q3*D3</f>
        <v>2957.9981760000005</v>
      </c>
      <c r="E19" s="7">
        <f t="shared" ref="E19:F19" si="0">$Q3*E3</f>
        <v>4358.9957760000007</v>
      </c>
      <c r="F19" s="7">
        <f t="shared" si="0"/>
        <v>5758.4787840000008</v>
      </c>
      <c r="I19" s="6" t="s">
        <v>11</v>
      </c>
      <c r="J19" s="7">
        <f>$Q$2*J3</f>
        <v>8575.6760000000013</v>
      </c>
      <c r="K19" s="7">
        <f t="shared" ref="K19:N19" si="1">$Q$2*K3</f>
        <v>789.55119999999999</v>
      </c>
      <c r="L19" s="7">
        <f t="shared" si="1"/>
        <v>1567.8832</v>
      </c>
      <c r="M19" s="7">
        <f t="shared" si="1"/>
        <v>3125.9495999999999</v>
      </c>
      <c r="N19" s="7">
        <f t="shared" si="1"/>
        <v>4682.6135999999997</v>
      </c>
    </row>
    <row r="20" spans="1:14" ht="29">
      <c r="A20" s="6" t="s">
        <v>13</v>
      </c>
      <c r="B20" s="7">
        <f>$Q$2*B4</f>
        <v>803.5752</v>
      </c>
      <c r="C20" s="7">
        <f t="shared" ref="C20:F20" si="2">$Q$2*C4</f>
        <v>0</v>
      </c>
      <c r="D20" s="7">
        <f t="shared" si="2"/>
        <v>79.936800000000005</v>
      </c>
      <c r="E20" s="7">
        <f t="shared" si="2"/>
        <v>241.21279999999999</v>
      </c>
      <c r="F20" s="7">
        <f t="shared" si="2"/>
        <v>402.48879999999997</v>
      </c>
      <c r="I20" s="6" t="s">
        <v>13</v>
      </c>
      <c r="J20" s="7">
        <f t="shared" ref="J20:N30" si="3">$Q$2*J4</f>
        <v>803.5752</v>
      </c>
      <c r="K20" s="7">
        <f t="shared" si="3"/>
        <v>0</v>
      </c>
      <c r="L20" s="7">
        <f t="shared" si="3"/>
        <v>79.936800000000005</v>
      </c>
      <c r="M20" s="7">
        <f t="shared" si="3"/>
        <v>241.21279999999999</v>
      </c>
      <c r="N20" s="7">
        <f t="shared" si="3"/>
        <v>402.48879999999997</v>
      </c>
    </row>
    <row r="21" spans="1:14" ht="29">
      <c r="A21" s="6" t="s">
        <v>15</v>
      </c>
      <c r="B21" s="7">
        <f t="shared" ref="B21:F30" si="4">$Q$2*B5</f>
        <v>625.47040000000004</v>
      </c>
      <c r="C21" s="7">
        <f t="shared" si="4"/>
        <v>8.4143999999999988</v>
      </c>
      <c r="D21" s="7">
        <f t="shared" si="4"/>
        <v>70.12</v>
      </c>
      <c r="E21" s="7">
        <f t="shared" si="4"/>
        <v>193.53119999999998</v>
      </c>
      <c r="F21" s="7">
        <f t="shared" si="4"/>
        <v>316.94239999999996</v>
      </c>
      <c r="I21" s="6" t="s">
        <v>15</v>
      </c>
      <c r="J21" s="7">
        <f t="shared" si="3"/>
        <v>625.47040000000004</v>
      </c>
      <c r="K21" s="7">
        <f t="shared" si="3"/>
        <v>32.255200000000002</v>
      </c>
      <c r="L21" s="7">
        <f t="shared" si="3"/>
        <v>91.155999999999992</v>
      </c>
      <c r="M21" s="7">
        <f t="shared" si="3"/>
        <v>210.35999999999999</v>
      </c>
      <c r="N21" s="7">
        <f t="shared" si="3"/>
        <v>328.16160000000002</v>
      </c>
    </row>
    <row r="22" spans="1:14" ht="43.5">
      <c r="A22" s="6" t="s">
        <v>16</v>
      </c>
      <c r="B22" s="7">
        <f t="shared" si="4"/>
        <v>625.47040000000004</v>
      </c>
      <c r="C22" s="7">
        <f t="shared" si="4"/>
        <v>2.8048000000000002</v>
      </c>
      <c r="D22" s="7">
        <f t="shared" si="4"/>
        <v>64.510400000000004</v>
      </c>
      <c r="E22" s="7">
        <f t="shared" si="4"/>
        <v>189.32399999999998</v>
      </c>
      <c r="F22" s="7">
        <f t="shared" si="4"/>
        <v>314.13760000000002</v>
      </c>
      <c r="I22" s="6" t="s">
        <v>16</v>
      </c>
      <c r="J22" s="7">
        <f t="shared" si="3"/>
        <v>625.47040000000004</v>
      </c>
      <c r="K22" s="7">
        <f t="shared" si="3"/>
        <v>1.4024000000000001</v>
      </c>
      <c r="L22" s="7">
        <f t="shared" si="3"/>
        <v>63.107999999999997</v>
      </c>
      <c r="M22" s="7">
        <f t="shared" si="3"/>
        <v>187.92160000000001</v>
      </c>
      <c r="N22" s="7">
        <f t="shared" si="3"/>
        <v>312.73520000000002</v>
      </c>
    </row>
    <row r="23" spans="1:14" ht="29">
      <c r="A23" s="6" t="s">
        <v>17</v>
      </c>
      <c r="B23" s="7">
        <f t="shared" si="4"/>
        <v>445.96320000000003</v>
      </c>
      <c r="C23" s="7">
        <f t="shared" si="4"/>
        <v>0</v>
      </c>
      <c r="D23" s="7">
        <f t="shared" si="4"/>
        <v>44.876800000000003</v>
      </c>
      <c r="E23" s="7">
        <f t="shared" si="4"/>
        <v>134.63039999999998</v>
      </c>
      <c r="F23" s="7">
        <f t="shared" si="4"/>
        <v>222.98160000000001</v>
      </c>
      <c r="I23" s="6" t="s">
        <v>17</v>
      </c>
      <c r="J23" s="7">
        <f t="shared" si="3"/>
        <v>445.96320000000003</v>
      </c>
      <c r="K23" s="7">
        <f t="shared" si="3"/>
        <v>0</v>
      </c>
      <c r="L23" s="7">
        <f t="shared" si="3"/>
        <v>44.876800000000003</v>
      </c>
      <c r="M23" s="7">
        <f t="shared" si="3"/>
        <v>134.63039999999998</v>
      </c>
      <c r="N23" s="7">
        <f t="shared" si="3"/>
        <v>222.98160000000001</v>
      </c>
    </row>
    <row r="24" spans="1:14">
      <c r="A24" s="6" t="s">
        <v>18</v>
      </c>
      <c r="B24" s="7">
        <f t="shared" si="4"/>
        <v>445.96320000000003</v>
      </c>
      <c r="C24" s="7">
        <f t="shared" si="4"/>
        <v>2058.7232000000004</v>
      </c>
      <c r="D24" s="7">
        <f t="shared" si="4"/>
        <v>1897.4472000000001</v>
      </c>
      <c r="E24" s="7">
        <f t="shared" si="4"/>
        <v>1574.8951999999999</v>
      </c>
      <c r="F24" s="7">
        <f t="shared" si="4"/>
        <v>1252.3432</v>
      </c>
      <c r="I24" s="6" t="s">
        <v>18</v>
      </c>
      <c r="J24" s="7">
        <f t="shared" si="3"/>
        <v>445.96320000000003</v>
      </c>
      <c r="K24" s="7">
        <f t="shared" si="3"/>
        <v>1783.8528000000001</v>
      </c>
      <c r="L24" s="7">
        <f t="shared" si="3"/>
        <v>1650.6248000000001</v>
      </c>
      <c r="M24" s="7">
        <f t="shared" si="3"/>
        <v>1382.7664</v>
      </c>
      <c r="N24" s="7">
        <f t="shared" si="3"/>
        <v>1114.9080000000001</v>
      </c>
    </row>
    <row r="25" spans="1:14" ht="29">
      <c r="A25" s="6" t="s">
        <v>19</v>
      </c>
      <c r="B25" s="7">
        <f t="shared" si="4"/>
        <v>445.96320000000003</v>
      </c>
      <c r="C25" s="7">
        <f t="shared" si="4"/>
        <v>6446.8328000000001</v>
      </c>
      <c r="D25" s="7">
        <f t="shared" si="4"/>
        <v>5848.0079999999998</v>
      </c>
      <c r="E25" s="7">
        <f t="shared" si="4"/>
        <v>4647.5535999999993</v>
      </c>
      <c r="F25" s="7">
        <f t="shared" si="4"/>
        <v>3447.0991999999997</v>
      </c>
      <c r="I25" s="6" t="s">
        <v>19</v>
      </c>
      <c r="J25" s="7">
        <f t="shared" si="3"/>
        <v>445.96320000000003</v>
      </c>
      <c r="K25" s="7">
        <f t="shared" si="3"/>
        <v>6818.4688000000006</v>
      </c>
      <c r="L25" s="7">
        <f t="shared" si="3"/>
        <v>6181.7791999999999</v>
      </c>
      <c r="M25" s="7">
        <f t="shared" si="3"/>
        <v>4906.9975999999997</v>
      </c>
      <c r="N25" s="7">
        <f t="shared" si="3"/>
        <v>3632.2159999999999</v>
      </c>
    </row>
    <row r="26" spans="1:14">
      <c r="A26" s="6" t="s">
        <v>20</v>
      </c>
      <c r="B26" s="7">
        <f t="shared" si="4"/>
        <v>357.61199999999997</v>
      </c>
      <c r="C26" s="7">
        <f t="shared" si="4"/>
        <v>1722.1472000000001</v>
      </c>
      <c r="D26" s="7">
        <f t="shared" si="4"/>
        <v>1586.1144000000002</v>
      </c>
      <c r="E26" s="7">
        <f t="shared" si="4"/>
        <v>1312.6464000000001</v>
      </c>
      <c r="F26" s="7">
        <f t="shared" si="4"/>
        <v>1040.5808</v>
      </c>
      <c r="I26" s="6" t="s">
        <v>20</v>
      </c>
      <c r="J26" s="7">
        <f t="shared" si="3"/>
        <v>357.61199999999997</v>
      </c>
      <c r="K26" s="7">
        <f t="shared" si="3"/>
        <v>1576.2976000000001</v>
      </c>
      <c r="L26" s="7">
        <f t="shared" si="3"/>
        <v>1454.2888</v>
      </c>
      <c r="M26" s="7">
        <f t="shared" si="3"/>
        <v>1210.2712000000001</v>
      </c>
      <c r="N26" s="7">
        <f t="shared" si="3"/>
        <v>966.25360000000001</v>
      </c>
    </row>
    <row r="27" spans="1:14" ht="29">
      <c r="A27" s="6" t="s">
        <v>21</v>
      </c>
      <c r="B27" s="7">
        <f t="shared" si="4"/>
        <v>357.61199999999997</v>
      </c>
      <c r="C27" s="7">
        <f t="shared" si="4"/>
        <v>402.48879999999997</v>
      </c>
      <c r="D27" s="7">
        <f t="shared" si="4"/>
        <v>398.28160000000003</v>
      </c>
      <c r="E27" s="7">
        <f t="shared" si="4"/>
        <v>388.46479999999997</v>
      </c>
      <c r="F27" s="7">
        <f t="shared" si="4"/>
        <v>380.05039999999997</v>
      </c>
      <c r="I27" s="6" t="s">
        <v>21</v>
      </c>
      <c r="J27" s="7">
        <f t="shared" si="3"/>
        <v>357.61199999999997</v>
      </c>
      <c r="K27" s="7">
        <f t="shared" si="3"/>
        <v>201.94559999999998</v>
      </c>
      <c r="L27" s="7">
        <f t="shared" si="3"/>
        <v>217.37199999999999</v>
      </c>
      <c r="M27" s="7">
        <f t="shared" si="3"/>
        <v>248.22480000000002</v>
      </c>
      <c r="N27" s="7">
        <f t="shared" si="3"/>
        <v>280.48</v>
      </c>
    </row>
    <row r="28" spans="1:14">
      <c r="A28" s="6" t="s">
        <v>22</v>
      </c>
      <c r="B28" s="7">
        <f t="shared" si="4"/>
        <v>535.71679999999992</v>
      </c>
      <c r="C28" s="7">
        <f t="shared" si="4"/>
        <v>1199.0520000000001</v>
      </c>
      <c r="D28" s="7">
        <f t="shared" si="4"/>
        <v>1133.1391999999998</v>
      </c>
      <c r="E28" s="7">
        <f t="shared" si="4"/>
        <v>999.91120000000001</v>
      </c>
      <c r="F28" s="7">
        <f t="shared" si="4"/>
        <v>866.68320000000006</v>
      </c>
      <c r="I28" s="6" t="s">
        <v>22</v>
      </c>
      <c r="J28" s="7">
        <f t="shared" si="3"/>
        <v>535.71679999999992</v>
      </c>
      <c r="K28" s="7">
        <f t="shared" si="3"/>
        <v>2511.6984000000002</v>
      </c>
      <c r="L28" s="7">
        <f t="shared" si="3"/>
        <v>2313.96</v>
      </c>
      <c r="M28" s="7">
        <f t="shared" si="3"/>
        <v>1918.4832000000001</v>
      </c>
      <c r="N28" s="7">
        <f t="shared" si="3"/>
        <v>1523.0064</v>
      </c>
    </row>
    <row r="29" spans="1:14">
      <c r="A29" s="6" t="s">
        <v>23</v>
      </c>
      <c r="B29" s="7">
        <f t="shared" si="4"/>
        <v>357.61199999999997</v>
      </c>
      <c r="C29" s="7">
        <f t="shared" si="4"/>
        <v>92.558400000000006</v>
      </c>
      <c r="D29" s="7">
        <f t="shared" si="4"/>
        <v>119.20400000000001</v>
      </c>
      <c r="E29" s="7">
        <f t="shared" si="4"/>
        <v>172.49520000000001</v>
      </c>
      <c r="F29" s="7">
        <f t="shared" si="4"/>
        <v>224.38400000000001</v>
      </c>
      <c r="I29" s="6" t="s">
        <v>23</v>
      </c>
      <c r="J29" s="7">
        <f t="shared" si="3"/>
        <v>357.61199999999997</v>
      </c>
      <c r="K29" s="7">
        <f t="shared" si="3"/>
        <v>308.52799999999996</v>
      </c>
      <c r="L29" s="7">
        <f t="shared" si="3"/>
        <v>314.13760000000002</v>
      </c>
      <c r="M29" s="7">
        <f t="shared" si="3"/>
        <v>323.95439999999996</v>
      </c>
      <c r="N29" s="7">
        <f t="shared" si="3"/>
        <v>332.36879999999996</v>
      </c>
    </row>
    <row r="30" spans="1:14">
      <c r="A30" s="6" t="s">
        <v>24</v>
      </c>
      <c r="B30" s="7">
        <f t="shared" si="4"/>
        <v>445.96320000000003</v>
      </c>
      <c r="C30" s="7">
        <f t="shared" si="4"/>
        <v>0</v>
      </c>
      <c r="D30" s="7">
        <f t="shared" si="4"/>
        <v>44.876800000000003</v>
      </c>
      <c r="E30" s="7">
        <f t="shared" si="4"/>
        <v>134.63039999999998</v>
      </c>
      <c r="F30" s="7">
        <f t="shared" si="4"/>
        <v>222.98160000000001</v>
      </c>
      <c r="I30" s="6" t="s">
        <v>24</v>
      </c>
      <c r="J30" s="7">
        <f t="shared" si="3"/>
        <v>445.96320000000003</v>
      </c>
      <c r="K30" s="7">
        <f t="shared" si="3"/>
        <v>0</v>
      </c>
      <c r="L30" s="7">
        <f t="shared" si="3"/>
        <v>44.876800000000003</v>
      </c>
      <c r="M30" s="7">
        <f t="shared" si="3"/>
        <v>134.63039999999998</v>
      </c>
      <c r="N30" s="7">
        <f t="shared" si="3"/>
        <v>222.98160000000001</v>
      </c>
    </row>
    <row r="34" spans="1:14" ht="14.5" customHeight="1">
      <c r="A34" s="9" t="s">
        <v>27</v>
      </c>
      <c r="B34" s="9"/>
      <c r="C34" s="9"/>
      <c r="D34" s="9"/>
      <c r="E34" s="9"/>
      <c r="F34" s="9"/>
      <c r="I34" s="9" t="s">
        <v>28</v>
      </c>
      <c r="J34" s="9"/>
      <c r="K34" s="9"/>
      <c r="L34" s="9"/>
      <c r="M34" s="9"/>
      <c r="N34" s="9"/>
    </row>
    <row r="35" spans="1:14" ht="29">
      <c r="A35" s="1" t="s">
        <v>3</v>
      </c>
      <c r="B35" s="2" t="s">
        <v>4</v>
      </c>
      <c r="C35" s="2" t="s">
        <v>5</v>
      </c>
      <c r="D35" s="3" t="s">
        <v>6</v>
      </c>
      <c r="E35" s="4" t="s">
        <v>7</v>
      </c>
      <c r="F35" s="5" t="s">
        <v>8</v>
      </c>
      <c r="I35" s="1" t="s">
        <v>3</v>
      </c>
      <c r="J35" s="2" t="s">
        <v>4</v>
      </c>
      <c r="K35" s="2" t="s">
        <v>5</v>
      </c>
      <c r="L35" s="3" t="s">
        <v>6</v>
      </c>
      <c r="M35" s="4" t="s">
        <v>7</v>
      </c>
      <c r="N35" s="5" t="s">
        <v>8</v>
      </c>
    </row>
    <row r="36" spans="1:14">
      <c r="A36" s="6" t="s">
        <v>11</v>
      </c>
      <c r="B36" s="7">
        <f>Q3*0.6115</f>
        <v>9261.7300800000012</v>
      </c>
      <c r="C36" s="7">
        <f>$Q$4*C3</f>
        <v>2507.4911999999999</v>
      </c>
      <c r="D36" s="7">
        <f t="shared" ref="D36:F36" si="5">$Q$4*D3</f>
        <v>3286.66464</v>
      </c>
      <c r="E36" s="7">
        <f t="shared" si="5"/>
        <v>4843.3286399999997</v>
      </c>
      <c r="F36" s="7">
        <f t="shared" si="5"/>
        <v>6398.3097599999992</v>
      </c>
      <c r="I36" s="6" t="s">
        <v>11</v>
      </c>
      <c r="J36" s="7">
        <f>$Q$3*J3</f>
        <v>9261.7300800000012</v>
      </c>
      <c r="K36" s="7">
        <f t="shared" ref="K36:N36" si="6">$Q$3*K3</f>
        <v>852.71529600000019</v>
      </c>
      <c r="L36" s="7">
        <f t="shared" si="6"/>
        <v>1693.3138560000002</v>
      </c>
      <c r="M36" s="7">
        <f t="shared" si="6"/>
        <v>3376.025568</v>
      </c>
      <c r="N36" s="7">
        <f t="shared" si="6"/>
        <v>5057.2226879999998</v>
      </c>
    </row>
    <row r="37" spans="1:14" ht="29">
      <c r="A37" s="6" t="s">
        <v>13</v>
      </c>
      <c r="B37" s="7">
        <f>$Q$3*B4</f>
        <v>867.86121600000001</v>
      </c>
      <c r="C37" s="7">
        <f t="shared" ref="C37:F37" si="7">$Q$3*C4</f>
        <v>0</v>
      </c>
      <c r="D37" s="7">
        <f t="shared" si="7"/>
        <v>86.331744000000015</v>
      </c>
      <c r="E37" s="7">
        <f t="shared" si="7"/>
        <v>260.50982400000004</v>
      </c>
      <c r="F37" s="7">
        <f t="shared" si="7"/>
        <v>434.68790400000006</v>
      </c>
      <c r="I37" s="6" t="s">
        <v>13</v>
      </c>
      <c r="J37" s="7">
        <f t="shared" ref="J37:N47" si="8">$Q$3*J4</f>
        <v>867.86121600000001</v>
      </c>
      <c r="K37" s="7">
        <f t="shared" si="8"/>
        <v>0</v>
      </c>
      <c r="L37" s="7">
        <f t="shared" si="8"/>
        <v>86.331744000000015</v>
      </c>
      <c r="M37" s="7">
        <f t="shared" si="8"/>
        <v>260.50982400000004</v>
      </c>
      <c r="N37" s="7">
        <f t="shared" si="8"/>
        <v>434.68790400000006</v>
      </c>
    </row>
    <row r="38" spans="1:14" ht="29">
      <c r="A38" s="6" t="s">
        <v>15</v>
      </c>
      <c r="B38" s="7">
        <f t="shared" ref="B38:F47" si="9">$Q$3*B5</f>
        <v>675.50803200000007</v>
      </c>
      <c r="C38" s="7">
        <f t="shared" si="9"/>
        <v>9.0875520000000005</v>
      </c>
      <c r="D38" s="7">
        <f t="shared" si="9"/>
        <v>75.729600000000005</v>
      </c>
      <c r="E38" s="7">
        <f t="shared" si="9"/>
        <v>209.01369600000001</v>
      </c>
      <c r="F38" s="7">
        <f t="shared" si="9"/>
        <v>342.29779200000002</v>
      </c>
      <c r="I38" s="6" t="s">
        <v>15</v>
      </c>
      <c r="J38" s="7">
        <f t="shared" si="8"/>
        <v>675.50803200000007</v>
      </c>
      <c r="K38" s="7">
        <f t="shared" si="8"/>
        <v>34.835616000000002</v>
      </c>
      <c r="L38" s="7">
        <f t="shared" si="8"/>
        <v>98.448480000000004</v>
      </c>
      <c r="M38" s="7">
        <f t="shared" si="8"/>
        <v>227.18880000000001</v>
      </c>
      <c r="N38" s="7">
        <f t="shared" si="8"/>
        <v>354.41452800000008</v>
      </c>
    </row>
    <row r="39" spans="1:14" ht="43.5">
      <c r="A39" s="6" t="s">
        <v>16</v>
      </c>
      <c r="B39" s="7">
        <f t="shared" si="9"/>
        <v>675.50803200000007</v>
      </c>
      <c r="C39" s="7">
        <f t="shared" si="9"/>
        <v>3.0291840000000003</v>
      </c>
      <c r="D39" s="7">
        <f t="shared" si="9"/>
        <v>69.671232000000003</v>
      </c>
      <c r="E39" s="7">
        <f t="shared" si="9"/>
        <v>204.46992000000003</v>
      </c>
      <c r="F39" s="7">
        <f t="shared" si="9"/>
        <v>339.26860800000003</v>
      </c>
      <c r="I39" s="6" t="s">
        <v>16</v>
      </c>
      <c r="J39" s="7">
        <f t="shared" si="8"/>
        <v>675.50803200000007</v>
      </c>
      <c r="K39" s="7">
        <f t="shared" si="8"/>
        <v>1.5145920000000002</v>
      </c>
      <c r="L39" s="7">
        <f t="shared" si="8"/>
        <v>68.15664000000001</v>
      </c>
      <c r="M39" s="7">
        <f t="shared" si="8"/>
        <v>202.95532800000004</v>
      </c>
      <c r="N39" s="7">
        <f t="shared" si="8"/>
        <v>337.75401600000004</v>
      </c>
    </row>
    <row r="40" spans="1:14" ht="29">
      <c r="A40" s="6" t="s">
        <v>17</v>
      </c>
      <c r="B40" s="7">
        <f t="shared" si="9"/>
        <v>481.64025600000008</v>
      </c>
      <c r="C40" s="7">
        <f t="shared" si="9"/>
        <v>0</v>
      </c>
      <c r="D40" s="7">
        <f t="shared" si="9"/>
        <v>48.466944000000005</v>
      </c>
      <c r="E40" s="7">
        <f t="shared" si="9"/>
        <v>145.40083200000001</v>
      </c>
      <c r="F40" s="7">
        <f t="shared" si="9"/>
        <v>240.82012800000004</v>
      </c>
      <c r="I40" s="6" t="s">
        <v>17</v>
      </c>
      <c r="J40" s="7">
        <f t="shared" si="8"/>
        <v>481.64025600000008</v>
      </c>
      <c r="K40" s="7">
        <f t="shared" si="8"/>
        <v>0</v>
      </c>
      <c r="L40" s="7">
        <f t="shared" si="8"/>
        <v>48.466944000000005</v>
      </c>
      <c r="M40" s="7">
        <f t="shared" si="8"/>
        <v>145.40083200000001</v>
      </c>
      <c r="N40" s="7">
        <f t="shared" si="8"/>
        <v>240.82012800000004</v>
      </c>
    </row>
    <row r="41" spans="1:14">
      <c r="A41" s="6" t="s">
        <v>18</v>
      </c>
      <c r="B41" s="7">
        <f t="shared" si="9"/>
        <v>481.64025600000008</v>
      </c>
      <c r="C41" s="7">
        <f t="shared" si="9"/>
        <v>2223.4210560000006</v>
      </c>
      <c r="D41" s="7">
        <f t="shared" si="9"/>
        <v>2049.2429760000005</v>
      </c>
      <c r="E41" s="7">
        <f t="shared" si="9"/>
        <v>1700.8868160000002</v>
      </c>
      <c r="F41" s="7">
        <f t="shared" si="9"/>
        <v>1352.5306560000001</v>
      </c>
      <c r="I41" s="6" t="s">
        <v>18</v>
      </c>
      <c r="J41" s="7">
        <f t="shared" si="8"/>
        <v>481.64025600000008</v>
      </c>
      <c r="K41" s="7">
        <f t="shared" si="8"/>
        <v>1926.5610240000003</v>
      </c>
      <c r="L41" s="7">
        <f t="shared" si="8"/>
        <v>1782.6747840000003</v>
      </c>
      <c r="M41" s="7">
        <f t="shared" si="8"/>
        <v>1493.3877120000002</v>
      </c>
      <c r="N41" s="7">
        <f t="shared" si="8"/>
        <v>1204.1006400000001</v>
      </c>
    </row>
    <row r="42" spans="1:14" ht="29">
      <c r="A42" s="6" t="s">
        <v>19</v>
      </c>
      <c r="B42" s="7">
        <f t="shared" si="9"/>
        <v>481.64025600000008</v>
      </c>
      <c r="C42" s="7">
        <f t="shared" si="9"/>
        <v>6962.5794240000005</v>
      </c>
      <c r="D42" s="7">
        <f t="shared" si="9"/>
        <v>6315.8486400000002</v>
      </c>
      <c r="E42" s="7">
        <f t="shared" si="9"/>
        <v>5019.3578880000005</v>
      </c>
      <c r="F42" s="7">
        <f t="shared" si="9"/>
        <v>3722.8671360000003</v>
      </c>
      <c r="I42" s="6" t="s">
        <v>19</v>
      </c>
      <c r="J42" s="7">
        <f t="shared" si="8"/>
        <v>481.64025600000008</v>
      </c>
      <c r="K42" s="7">
        <f t="shared" si="8"/>
        <v>7363.946304000001</v>
      </c>
      <c r="L42" s="7">
        <f t="shared" si="8"/>
        <v>6676.3215360000013</v>
      </c>
      <c r="M42" s="7">
        <f t="shared" si="8"/>
        <v>5299.5574080000006</v>
      </c>
      <c r="N42" s="7">
        <f t="shared" si="8"/>
        <v>3922.7932800000008</v>
      </c>
    </row>
    <row r="43" spans="1:14">
      <c r="A43" s="6" t="s">
        <v>20</v>
      </c>
      <c r="B43" s="7">
        <f t="shared" si="9"/>
        <v>386.22096000000005</v>
      </c>
      <c r="C43" s="7">
        <f t="shared" si="9"/>
        <v>1859.9189760000004</v>
      </c>
      <c r="D43" s="7">
        <f t="shared" si="9"/>
        <v>1713.0035520000004</v>
      </c>
      <c r="E43" s="7">
        <f t="shared" si="9"/>
        <v>1417.6581120000003</v>
      </c>
      <c r="F43" s="7">
        <f t="shared" si="9"/>
        <v>1123.8272640000002</v>
      </c>
      <c r="I43" s="6" t="s">
        <v>20</v>
      </c>
      <c r="J43" s="7">
        <f t="shared" si="8"/>
        <v>386.22096000000005</v>
      </c>
      <c r="K43" s="7">
        <f t="shared" si="8"/>
        <v>1702.4014080000002</v>
      </c>
      <c r="L43" s="7">
        <f t="shared" si="8"/>
        <v>1570.6319040000003</v>
      </c>
      <c r="M43" s="7">
        <f t="shared" si="8"/>
        <v>1307.0928960000001</v>
      </c>
      <c r="N43" s="7">
        <f t="shared" si="8"/>
        <v>1043.5538880000001</v>
      </c>
    </row>
    <row r="44" spans="1:14" ht="29">
      <c r="A44" s="6" t="s">
        <v>21</v>
      </c>
      <c r="B44" s="7">
        <f t="shared" si="9"/>
        <v>386.22096000000005</v>
      </c>
      <c r="C44" s="7">
        <f t="shared" si="9"/>
        <v>434.68790400000006</v>
      </c>
      <c r="D44" s="7">
        <f t="shared" si="9"/>
        <v>430.14412800000008</v>
      </c>
      <c r="E44" s="7">
        <f t="shared" si="9"/>
        <v>419.54198400000001</v>
      </c>
      <c r="F44" s="7">
        <f t="shared" si="9"/>
        <v>410.45443200000005</v>
      </c>
      <c r="I44" s="6" t="s">
        <v>21</v>
      </c>
      <c r="J44" s="7">
        <f t="shared" si="8"/>
        <v>386.22096000000005</v>
      </c>
      <c r="K44" s="7">
        <f t="shared" si="8"/>
        <v>218.10124800000003</v>
      </c>
      <c r="L44" s="7">
        <f t="shared" si="8"/>
        <v>234.76176000000004</v>
      </c>
      <c r="M44" s="7">
        <f t="shared" si="8"/>
        <v>268.08278400000006</v>
      </c>
      <c r="N44" s="7">
        <f t="shared" si="8"/>
        <v>302.91840000000002</v>
      </c>
    </row>
    <row r="45" spans="1:14">
      <c r="A45" s="6" t="s">
        <v>22</v>
      </c>
      <c r="B45" s="7">
        <f t="shared" si="9"/>
        <v>578.57414400000005</v>
      </c>
      <c r="C45" s="7">
        <f t="shared" si="9"/>
        <v>1294.9761600000002</v>
      </c>
      <c r="D45" s="7">
        <f t="shared" si="9"/>
        <v>1223.790336</v>
      </c>
      <c r="E45" s="7">
        <f t="shared" si="9"/>
        <v>1079.9040960000002</v>
      </c>
      <c r="F45" s="7">
        <f t="shared" si="9"/>
        <v>936.01785600000017</v>
      </c>
      <c r="I45" s="6" t="s">
        <v>22</v>
      </c>
      <c r="J45" s="7">
        <f t="shared" si="8"/>
        <v>578.57414400000005</v>
      </c>
      <c r="K45" s="7">
        <f t="shared" si="8"/>
        <v>2712.6342720000007</v>
      </c>
      <c r="L45" s="7">
        <f t="shared" si="8"/>
        <v>2499.0768000000003</v>
      </c>
      <c r="M45" s="7">
        <f t="shared" si="8"/>
        <v>2071.9618560000004</v>
      </c>
      <c r="N45" s="7">
        <f t="shared" si="8"/>
        <v>1644.8469120000002</v>
      </c>
    </row>
    <row r="46" spans="1:14">
      <c r="A46" s="6" t="s">
        <v>23</v>
      </c>
      <c r="B46" s="7">
        <f t="shared" si="9"/>
        <v>386.22096000000005</v>
      </c>
      <c r="C46" s="7">
        <f t="shared" si="9"/>
        <v>99.963072000000011</v>
      </c>
      <c r="D46" s="7">
        <f t="shared" si="9"/>
        <v>128.74032000000003</v>
      </c>
      <c r="E46" s="7">
        <f t="shared" si="9"/>
        <v>186.29481600000003</v>
      </c>
      <c r="F46" s="7">
        <f t="shared" si="9"/>
        <v>242.33472000000003</v>
      </c>
      <c r="I46" s="6" t="s">
        <v>23</v>
      </c>
      <c r="J46" s="7">
        <f t="shared" si="8"/>
        <v>386.22096000000005</v>
      </c>
      <c r="K46" s="7">
        <f t="shared" si="8"/>
        <v>333.21024</v>
      </c>
      <c r="L46" s="7">
        <f t="shared" si="8"/>
        <v>339.26860800000003</v>
      </c>
      <c r="M46" s="7">
        <f t="shared" si="8"/>
        <v>349.87075200000004</v>
      </c>
      <c r="N46" s="7">
        <f t="shared" si="8"/>
        <v>358.95830400000006</v>
      </c>
    </row>
    <row r="47" spans="1:14">
      <c r="A47" s="6" t="s">
        <v>24</v>
      </c>
      <c r="B47" s="7">
        <f t="shared" si="9"/>
        <v>481.64025600000008</v>
      </c>
      <c r="C47" s="7">
        <f t="shared" si="9"/>
        <v>0</v>
      </c>
      <c r="D47" s="7">
        <f t="shared" si="9"/>
        <v>48.466944000000005</v>
      </c>
      <c r="E47" s="7">
        <f t="shared" si="9"/>
        <v>145.40083200000001</v>
      </c>
      <c r="F47" s="7">
        <f t="shared" si="9"/>
        <v>240.82012800000004</v>
      </c>
      <c r="I47" s="6" t="s">
        <v>24</v>
      </c>
      <c r="J47" s="7">
        <f t="shared" si="8"/>
        <v>481.64025600000008</v>
      </c>
      <c r="K47" s="7">
        <f t="shared" si="8"/>
        <v>0</v>
      </c>
      <c r="L47" s="7">
        <f t="shared" si="8"/>
        <v>48.466944000000005</v>
      </c>
      <c r="M47" s="7">
        <f t="shared" si="8"/>
        <v>145.40083200000001</v>
      </c>
      <c r="N47" s="7">
        <f t="shared" si="8"/>
        <v>240.82012800000004</v>
      </c>
    </row>
    <row r="50" spans="1:14">
      <c r="A50" s="10" t="s">
        <v>29</v>
      </c>
      <c r="B50" s="10"/>
      <c r="C50" s="10"/>
      <c r="D50" s="10"/>
      <c r="E50" s="10"/>
      <c r="F50" s="10"/>
      <c r="I50" s="10" t="s">
        <v>30</v>
      </c>
      <c r="J50" s="10"/>
      <c r="K50" s="10"/>
      <c r="L50" s="10"/>
      <c r="M50" s="10"/>
      <c r="N50" s="10"/>
    </row>
    <row r="51" spans="1:14" ht="29">
      <c r="A51" s="1" t="s">
        <v>3</v>
      </c>
      <c r="B51" s="2" t="s">
        <v>4</v>
      </c>
      <c r="C51" s="2" t="s">
        <v>5</v>
      </c>
      <c r="D51" s="3" t="s">
        <v>6</v>
      </c>
      <c r="E51" s="4" t="s">
        <v>7</v>
      </c>
      <c r="F51" s="5" t="s">
        <v>8</v>
      </c>
      <c r="I51" s="1" t="s">
        <v>3</v>
      </c>
      <c r="J51" s="2" t="s">
        <v>4</v>
      </c>
      <c r="K51" s="2" t="s">
        <v>5</v>
      </c>
      <c r="L51" s="3" t="s">
        <v>6</v>
      </c>
      <c r="M51" s="4" t="s">
        <v>7</v>
      </c>
      <c r="N51" s="5" t="s">
        <v>8</v>
      </c>
    </row>
    <row r="52" spans="1:14">
      <c r="A52" s="6" t="s">
        <v>11</v>
      </c>
      <c r="B52" s="7">
        <f>$Q$4*0.6115</f>
        <v>10290.8112</v>
      </c>
      <c r="C52" s="7">
        <f>$Q$4*C3</f>
        <v>2507.4911999999999</v>
      </c>
      <c r="D52" s="7">
        <f t="shared" ref="D52:F52" si="10">$Q$4*D3</f>
        <v>3286.66464</v>
      </c>
      <c r="E52" s="7">
        <f t="shared" si="10"/>
        <v>4843.3286399999997</v>
      </c>
      <c r="F52" s="7">
        <f t="shared" si="10"/>
        <v>6398.3097599999992</v>
      </c>
      <c r="I52" s="6" t="s">
        <v>11</v>
      </c>
      <c r="J52" s="7">
        <f>$Q$4*J3</f>
        <v>10290.8112</v>
      </c>
      <c r="K52" s="7">
        <f t="shared" ref="K52:N52" si="11">$Q$4*K3</f>
        <v>947.46144000000004</v>
      </c>
      <c r="L52" s="7">
        <f t="shared" si="11"/>
        <v>1881.4598399999998</v>
      </c>
      <c r="M52" s="7">
        <f t="shared" si="11"/>
        <v>3751.1395199999997</v>
      </c>
      <c r="N52" s="7">
        <f t="shared" si="11"/>
        <v>5619.1363199999996</v>
      </c>
    </row>
    <row r="53" spans="1:14" ht="29">
      <c r="A53" s="6" t="s">
        <v>13</v>
      </c>
      <c r="B53" s="7">
        <f>$Q$4*B4</f>
        <v>964.29023999999993</v>
      </c>
      <c r="C53" s="7">
        <f t="shared" ref="C53:F53" si="12">$Q$4*C4</f>
        <v>0</v>
      </c>
      <c r="D53" s="7">
        <f t="shared" si="12"/>
        <v>95.924160000000001</v>
      </c>
      <c r="E53" s="7">
        <f t="shared" si="12"/>
        <v>289.45535999999998</v>
      </c>
      <c r="F53" s="7">
        <f t="shared" si="12"/>
        <v>482.98656</v>
      </c>
      <c r="I53" s="6" t="s">
        <v>13</v>
      </c>
      <c r="J53" s="7">
        <f t="shared" ref="J53:N63" si="13">$Q$4*J4</f>
        <v>964.29023999999993</v>
      </c>
      <c r="K53" s="7">
        <f t="shared" si="13"/>
        <v>0</v>
      </c>
      <c r="L53" s="7">
        <f t="shared" si="13"/>
        <v>95.924160000000001</v>
      </c>
      <c r="M53" s="7">
        <f t="shared" si="13"/>
        <v>289.45535999999998</v>
      </c>
      <c r="N53" s="7">
        <f t="shared" si="13"/>
        <v>482.98656</v>
      </c>
    </row>
    <row r="54" spans="1:14" ht="29">
      <c r="A54" s="6" t="s">
        <v>15</v>
      </c>
      <c r="B54" s="7">
        <f t="shared" ref="B54:F63" si="14">$Q$4*B5</f>
        <v>750.56448</v>
      </c>
      <c r="C54" s="7">
        <f t="shared" si="14"/>
        <v>10.097279999999998</v>
      </c>
      <c r="D54" s="7">
        <f t="shared" si="14"/>
        <v>84.143999999999991</v>
      </c>
      <c r="E54" s="7">
        <f t="shared" si="14"/>
        <v>232.23743999999999</v>
      </c>
      <c r="F54" s="7">
        <f t="shared" si="14"/>
        <v>380.33087999999998</v>
      </c>
      <c r="I54" s="6" t="s">
        <v>15</v>
      </c>
      <c r="J54" s="7">
        <f t="shared" si="13"/>
        <v>750.56448</v>
      </c>
      <c r="K54" s="7">
        <f t="shared" si="13"/>
        <v>38.706240000000001</v>
      </c>
      <c r="L54" s="7">
        <f t="shared" si="13"/>
        <v>109.38719999999999</v>
      </c>
      <c r="M54" s="7">
        <f t="shared" si="13"/>
        <v>252.43199999999999</v>
      </c>
      <c r="N54" s="7">
        <f t="shared" si="13"/>
        <v>393.79392000000001</v>
      </c>
    </row>
    <row r="55" spans="1:14" ht="43.5">
      <c r="A55" s="6" t="s">
        <v>16</v>
      </c>
      <c r="B55" s="7">
        <f t="shared" si="14"/>
        <v>750.56448</v>
      </c>
      <c r="C55" s="7">
        <f t="shared" si="14"/>
        <v>3.3657599999999999</v>
      </c>
      <c r="D55" s="7">
        <f t="shared" si="14"/>
        <v>77.412480000000002</v>
      </c>
      <c r="E55" s="7">
        <f t="shared" si="14"/>
        <v>227.18879999999999</v>
      </c>
      <c r="F55" s="7">
        <f t="shared" si="14"/>
        <v>376.96511999999996</v>
      </c>
      <c r="I55" s="6" t="s">
        <v>16</v>
      </c>
      <c r="J55" s="7">
        <f t="shared" si="13"/>
        <v>750.56448</v>
      </c>
      <c r="K55" s="7">
        <f t="shared" si="13"/>
        <v>1.6828799999999999</v>
      </c>
      <c r="L55" s="7">
        <f t="shared" si="13"/>
        <v>75.729599999999991</v>
      </c>
      <c r="M55" s="7">
        <f t="shared" si="13"/>
        <v>225.50592</v>
      </c>
      <c r="N55" s="7">
        <f t="shared" si="13"/>
        <v>375.28224</v>
      </c>
    </row>
    <row r="56" spans="1:14" ht="29">
      <c r="A56" s="6" t="s">
        <v>17</v>
      </c>
      <c r="B56" s="7">
        <f t="shared" si="14"/>
        <v>535.15584000000001</v>
      </c>
      <c r="C56" s="7">
        <f t="shared" si="14"/>
        <v>0</v>
      </c>
      <c r="D56" s="7">
        <f t="shared" si="14"/>
        <v>53.852159999999998</v>
      </c>
      <c r="E56" s="7">
        <f t="shared" si="14"/>
        <v>161.55647999999997</v>
      </c>
      <c r="F56" s="7">
        <f t="shared" si="14"/>
        <v>267.57792000000001</v>
      </c>
      <c r="I56" s="6" t="s">
        <v>17</v>
      </c>
      <c r="J56" s="7">
        <f t="shared" si="13"/>
        <v>535.15584000000001</v>
      </c>
      <c r="K56" s="7">
        <f t="shared" si="13"/>
        <v>0</v>
      </c>
      <c r="L56" s="7">
        <f t="shared" si="13"/>
        <v>53.852159999999998</v>
      </c>
      <c r="M56" s="7">
        <f t="shared" si="13"/>
        <v>161.55647999999997</v>
      </c>
      <c r="N56" s="7">
        <f t="shared" si="13"/>
        <v>267.57792000000001</v>
      </c>
    </row>
    <row r="57" spans="1:14">
      <c r="A57" s="6" t="s">
        <v>18</v>
      </c>
      <c r="B57" s="7">
        <f t="shared" si="14"/>
        <v>535.15584000000001</v>
      </c>
      <c r="C57" s="7">
        <f t="shared" si="14"/>
        <v>2470.4678400000003</v>
      </c>
      <c r="D57" s="7">
        <f t="shared" si="14"/>
        <v>2276.9366399999999</v>
      </c>
      <c r="E57" s="7">
        <f t="shared" si="14"/>
        <v>1889.8742399999999</v>
      </c>
      <c r="F57" s="7">
        <f t="shared" si="14"/>
        <v>1502.8118400000001</v>
      </c>
      <c r="I57" s="6" t="s">
        <v>18</v>
      </c>
      <c r="J57" s="7">
        <f t="shared" si="13"/>
        <v>535.15584000000001</v>
      </c>
      <c r="K57" s="7">
        <f t="shared" si="13"/>
        <v>2140.62336</v>
      </c>
      <c r="L57" s="7">
        <f t="shared" si="13"/>
        <v>1980.7497599999999</v>
      </c>
      <c r="M57" s="7">
        <f t="shared" si="13"/>
        <v>1659.3196799999998</v>
      </c>
      <c r="N57" s="7">
        <f t="shared" si="13"/>
        <v>1337.8896</v>
      </c>
    </row>
    <row r="58" spans="1:14" ht="29">
      <c r="A58" s="6" t="s">
        <v>19</v>
      </c>
      <c r="B58" s="7">
        <f t="shared" si="14"/>
        <v>535.15584000000001</v>
      </c>
      <c r="C58" s="7">
        <f t="shared" si="14"/>
        <v>7736.1993599999996</v>
      </c>
      <c r="D58" s="7">
        <f t="shared" si="14"/>
        <v>7017.6095999999998</v>
      </c>
      <c r="E58" s="7">
        <f t="shared" si="14"/>
        <v>5577.0643199999995</v>
      </c>
      <c r="F58" s="7">
        <f t="shared" si="14"/>
        <v>4136.5190399999992</v>
      </c>
      <c r="I58" s="6" t="s">
        <v>19</v>
      </c>
      <c r="J58" s="7">
        <f t="shared" si="13"/>
        <v>535.15584000000001</v>
      </c>
      <c r="K58" s="7">
        <f t="shared" si="13"/>
        <v>8182.1625599999998</v>
      </c>
      <c r="L58" s="7">
        <f t="shared" si="13"/>
        <v>7418.1350400000001</v>
      </c>
      <c r="M58" s="7">
        <f t="shared" si="13"/>
        <v>5888.3971199999996</v>
      </c>
      <c r="N58" s="7">
        <f t="shared" si="13"/>
        <v>4358.6592000000001</v>
      </c>
    </row>
    <row r="59" spans="1:14">
      <c r="A59" s="6" t="s">
        <v>20</v>
      </c>
      <c r="B59" s="7">
        <f t="shared" si="14"/>
        <v>429.13439999999997</v>
      </c>
      <c r="C59" s="7">
        <f t="shared" si="14"/>
        <v>2066.5766400000002</v>
      </c>
      <c r="D59" s="7">
        <f t="shared" si="14"/>
        <v>1903.33728</v>
      </c>
      <c r="E59" s="7">
        <f t="shared" si="14"/>
        <v>1575.1756800000001</v>
      </c>
      <c r="F59" s="7">
        <f t="shared" si="14"/>
        <v>1248.69696</v>
      </c>
      <c r="I59" s="6" t="s">
        <v>20</v>
      </c>
      <c r="J59" s="7">
        <f t="shared" si="13"/>
        <v>429.13439999999997</v>
      </c>
      <c r="K59" s="7">
        <f t="shared" si="13"/>
        <v>1891.5571199999999</v>
      </c>
      <c r="L59" s="7">
        <f t="shared" si="13"/>
        <v>1745.1465599999999</v>
      </c>
      <c r="M59" s="7">
        <f t="shared" si="13"/>
        <v>1452.3254400000001</v>
      </c>
      <c r="N59" s="7">
        <f t="shared" si="13"/>
        <v>1159.50432</v>
      </c>
    </row>
    <row r="60" spans="1:14" ht="29">
      <c r="A60" s="6" t="s">
        <v>21</v>
      </c>
      <c r="B60" s="7">
        <f t="shared" si="14"/>
        <v>429.13439999999997</v>
      </c>
      <c r="C60" s="7">
        <f t="shared" si="14"/>
        <v>482.98656</v>
      </c>
      <c r="D60" s="7">
        <f t="shared" si="14"/>
        <v>477.93792000000002</v>
      </c>
      <c r="E60" s="7">
        <f t="shared" si="14"/>
        <v>466.15775999999994</v>
      </c>
      <c r="F60" s="7">
        <f t="shared" si="14"/>
        <v>456.06047999999998</v>
      </c>
      <c r="I60" s="6" t="s">
        <v>21</v>
      </c>
      <c r="J60" s="7">
        <f t="shared" si="13"/>
        <v>429.13439999999997</v>
      </c>
      <c r="K60" s="7">
        <f t="shared" si="13"/>
        <v>242.33471999999998</v>
      </c>
      <c r="L60" s="7">
        <f t="shared" si="13"/>
        <v>260.84639999999996</v>
      </c>
      <c r="M60" s="7">
        <f t="shared" si="13"/>
        <v>297.86975999999999</v>
      </c>
      <c r="N60" s="7">
        <f t="shared" si="13"/>
        <v>336.57599999999996</v>
      </c>
    </row>
    <row r="61" spans="1:14">
      <c r="A61" s="6" t="s">
        <v>22</v>
      </c>
      <c r="B61" s="7">
        <f t="shared" si="14"/>
        <v>642.86015999999995</v>
      </c>
      <c r="C61" s="7">
        <f t="shared" si="14"/>
        <v>1438.8624</v>
      </c>
      <c r="D61" s="7">
        <f t="shared" si="14"/>
        <v>1359.76704</v>
      </c>
      <c r="E61" s="7">
        <f t="shared" si="14"/>
        <v>1199.8934400000001</v>
      </c>
      <c r="F61" s="7">
        <f t="shared" si="14"/>
        <v>1040.0198399999999</v>
      </c>
      <c r="I61" s="6" t="s">
        <v>22</v>
      </c>
      <c r="J61" s="7">
        <f t="shared" si="13"/>
        <v>642.86015999999995</v>
      </c>
      <c r="K61" s="7">
        <f t="shared" si="13"/>
        <v>3014.0380799999998</v>
      </c>
      <c r="L61" s="7">
        <f t="shared" si="13"/>
        <v>2776.752</v>
      </c>
      <c r="M61" s="7">
        <f t="shared" si="13"/>
        <v>2302.1798399999998</v>
      </c>
      <c r="N61" s="7">
        <f t="shared" si="13"/>
        <v>1827.6076799999998</v>
      </c>
    </row>
    <row r="62" spans="1:14">
      <c r="A62" s="6" t="s">
        <v>23</v>
      </c>
      <c r="B62" s="7">
        <f t="shared" si="14"/>
        <v>429.13439999999997</v>
      </c>
      <c r="C62" s="7">
        <f t="shared" si="14"/>
        <v>111.07007999999999</v>
      </c>
      <c r="D62" s="7">
        <f t="shared" si="14"/>
        <v>143.04480000000001</v>
      </c>
      <c r="E62" s="7">
        <f t="shared" si="14"/>
        <v>206.99423999999999</v>
      </c>
      <c r="F62" s="7">
        <f t="shared" si="14"/>
        <v>269.26080000000002</v>
      </c>
      <c r="I62" s="6" t="s">
        <v>23</v>
      </c>
      <c r="J62" s="7">
        <f t="shared" si="13"/>
        <v>429.13439999999997</v>
      </c>
      <c r="K62" s="7">
        <f t="shared" si="13"/>
        <v>370.23359999999997</v>
      </c>
      <c r="L62" s="7">
        <f t="shared" si="13"/>
        <v>376.96511999999996</v>
      </c>
      <c r="M62" s="7">
        <f t="shared" si="13"/>
        <v>388.74527999999998</v>
      </c>
      <c r="N62" s="7">
        <f t="shared" si="13"/>
        <v>398.84255999999993</v>
      </c>
    </row>
    <row r="63" spans="1:14">
      <c r="A63" s="6" t="s">
        <v>24</v>
      </c>
      <c r="B63" s="7">
        <f t="shared" si="14"/>
        <v>535.15584000000001</v>
      </c>
      <c r="C63" s="7">
        <f t="shared" si="14"/>
        <v>0</v>
      </c>
      <c r="D63" s="7">
        <f t="shared" si="14"/>
        <v>53.852159999999998</v>
      </c>
      <c r="E63" s="7">
        <f t="shared" si="14"/>
        <v>161.55647999999997</v>
      </c>
      <c r="F63" s="7">
        <f t="shared" si="14"/>
        <v>267.57792000000001</v>
      </c>
      <c r="I63" s="6" t="s">
        <v>24</v>
      </c>
      <c r="J63" s="7">
        <f t="shared" si="13"/>
        <v>535.15584000000001</v>
      </c>
      <c r="K63" s="7">
        <f t="shared" si="13"/>
        <v>0</v>
      </c>
      <c r="L63" s="7">
        <f t="shared" si="13"/>
        <v>53.852159999999998</v>
      </c>
      <c r="M63" s="7">
        <f t="shared" si="13"/>
        <v>161.55647999999997</v>
      </c>
      <c r="N63" s="7">
        <f t="shared" si="13"/>
        <v>267.57792000000001</v>
      </c>
    </row>
  </sheetData>
  <mergeCells count="6">
    <mergeCell ref="A17:F17"/>
    <mergeCell ref="I17:M17"/>
    <mergeCell ref="A34:F34"/>
    <mergeCell ref="I34:N34"/>
    <mergeCell ref="A50:F50"/>
    <mergeCell ref="I50:N5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45E49-2AA7-4108-918F-0FCD245054BF}">
  <dimension ref="A1:AB13"/>
  <sheetViews>
    <sheetView zoomScale="85" zoomScaleNormal="85" workbookViewId="0">
      <selection activeCell="G3" sqref="G3"/>
    </sheetView>
  </sheetViews>
  <sheetFormatPr defaultRowHeight="14.5"/>
  <cols>
    <col min="1" max="1" width="53.1796875" customWidth="1"/>
  </cols>
  <sheetData>
    <row r="1" spans="1:28" ht="29">
      <c r="A1" s="11" t="s">
        <v>31</v>
      </c>
      <c r="B1" s="12" t="s">
        <v>32</v>
      </c>
      <c r="C1" s="13" t="s">
        <v>33</v>
      </c>
      <c r="D1" s="12" t="s">
        <v>34</v>
      </c>
      <c r="E1" s="13" t="s">
        <v>35</v>
      </c>
      <c r="F1" s="14" t="s">
        <v>36</v>
      </c>
      <c r="G1" s="14" t="s">
        <v>37</v>
      </c>
      <c r="H1" s="13" t="s">
        <v>38</v>
      </c>
      <c r="I1" s="15" t="s">
        <v>39</v>
      </c>
      <c r="J1" s="13" t="s">
        <v>40</v>
      </c>
      <c r="K1" s="12" t="s">
        <v>41</v>
      </c>
      <c r="L1" s="16" t="s">
        <v>42</v>
      </c>
      <c r="M1" s="13" t="s">
        <v>43</v>
      </c>
      <c r="N1" s="12" t="s">
        <v>44</v>
      </c>
      <c r="O1" s="13" t="s">
        <v>45</v>
      </c>
      <c r="P1" s="16" t="s">
        <v>46</v>
      </c>
      <c r="Q1" s="16" t="s">
        <v>47</v>
      </c>
      <c r="R1" s="16" t="s">
        <v>48</v>
      </c>
      <c r="S1" s="16" t="s">
        <v>49</v>
      </c>
      <c r="T1" s="16" t="s">
        <v>50</v>
      </c>
      <c r="U1" s="16" t="s">
        <v>51</v>
      </c>
      <c r="V1" s="14" t="s">
        <v>52</v>
      </c>
      <c r="W1" s="14" t="s">
        <v>53</v>
      </c>
      <c r="X1" s="13" t="s">
        <v>54</v>
      </c>
      <c r="Y1" s="15" t="s">
        <v>55</v>
      </c>
      <c r="Z1" s="17" t="s">
        <v>56</v>
      </c>
    </row>
    <row r="2" spans="1:28" ht="30" customHeight="1">
      <c r="A2" s="11" t="s">
        <v>57</v>
      </c>
      <c r="B2" s="18">
        <v>1</v>
      </c>
      <c r="C2">
        <v>1</v>
      </c>
      <c r="D2" s="18">
        <v>1</v>
      </c>
      <c r="E2">
        <v>1</v>
      </c>
      <c r="F2" s="19">
        <v>1</v>
      </c>
      <c r="G2" s="19">
        <v>1</v>
      </c>
      <c r="H2">
        <v>1</v>
      </c>
      <c r="I2" s="19">
        <v>1</v>
      </c>
      <c r="J2">
        <v>1</v>
      </c>
      <c r="K2" s="18">
        <v>1</v>
      </c>
      <c r="L2">
        <v>1</v>
      </c>
      <c r="M2">
        <v>1</v>
      </c>
      <c r="N2" s="18">
        <v>1</v>
      </c>
      <c r="O2">
        <v>1</v>
      </c>
      <c r="P2">
        <v>1</v>
      </c>
      <c r="Q2">
        <v>1</v>
      </c>
      <c r="R2">
        <v>1</v>
      </c>
      <c r="S2">
        <v>1</v>
      </c>
      <c r="T2">
        <v>1</v>
      </c>
      <c r="U2">
        <v>1</v>
      </c>
      <c r="V2" s="19">
        <v>1</v>
      </c>
      <c r="W2" s="19">
        <v>1</v>
      </c>
      <c r="X2">
        <v>1</v>
      </c>
      <c r="Y2" s="19">
        <v>0</v>
      </c>
      <c r="Z2">
        <f t="shared" ref="Z2:Z13" si="0">SUM(B2:Y2)</f>
        <v>23</v>
      </c>
      <c r="AB2" t="s">
        <v>58</v>
      </c>
    </row>
    <row r="3" spans="1:28" ht="51.5" customHeight="1">
      <c r="A3" s="11" t="s">
        <v>59</v>
      </c>
      <c r="B3" s="18">
        <v>1</v>
      </c>
      <c r="C3">
        <v>1</v>
      </c>
      <c r="D3" s="18">
        <v>0</v>
      </c>
      <c r="E3">
        <v>1</v>
      </c>
      <c r="F3" s="19">
        <v>1</v>
      </c>
      <c r="G3" s="19">
        <v>0</v>
      </c>
      <c r="H3">
        <v>1</v>
      </c>
      <c r="I3" s="19">
        <v>1</v>
      </c>
      <c r="J3">
        <v>1</v>
      </c>
      <c r="K3" s="18">
        <v>0</v>
      </c>
      <c r="L3">
        <v>1</v>
      </c>
      <c r="M3">
        <v>0</v>
      </c>
      <c r="N3" s="18">
        <v>1</v>
      </c>
      <c r="O3">
        <v>1</v>
      </c>
      <c r="P3">
        <v>1</v>
      </c>
      <c r="Q3">
        <v>1</v>
      </c>
      <c r="R3">
        <v>1</v>
      </c>
      <c r="S3">
        <v>1</v>
      </c>
      <c r="T3">
        <v>1</v>
      </c>
      <c r="U3">
        <v>1</v>
      </c>
      <c r="V3" s="19">
        <v>1</v>
      </c>
      <c r="W3" s="19">
        <v>1</v>
      </c>
      <c r="X3">
        <v>1</v>
      </c>
      <c r="Y3" s="19">
        <v>1</v>
      </c>
      <c r="Z3">
        <f t="shared" si="0"/>
        <v>20</v>
      </c>
      <c r="AB3" t="s">
        <v>60</v>
      </c>
    </row>
    <row r="4" spans="1:28" ht="43.5" customHeight="1">
      <c r="A4" s="11" t="s">
        <v>61</v>
      </c>
      <c r="B4" s="18">
        <v>1</v>
      </c>
      <c r="C4">
        <v>1</v>
      </c>
      <c r="D4" s="18">
        <v>1</v>
      </c>
      <c r="E4">
        <v>1</v>
      </c>
      <c r="F4" s="19">
        <v>1</v>
      </c>
      <c r="G4" s="19">
        <v>1</v>
      </c>
      <c r="H4">
        <v>1</v>
      </c>
      <c r="I4" s="19">
        <v>0</v>
      </c>
      <c r="J4">
        <v>1</v>
      </c>
      <c r="K4" s="18">
        <v>1</v>
      </c>
      <c r="L4">
        <v>0</v>
      </c>
      <c r="M4">
        <v>1</v>
      </c>
      <c r="N4" s="18">
        <v>0</v>
      </c>
      <c r="O4">
        <v>1</v>
      </c>
      <c r="P4">
        <v>0</v>
      </c>
      <c r="Q4">
        <v>0</v>
      </c>
      <c r="R4">
        <v>0</v>
      </c>
      <c r="S4">
        <v>0</v>
      </c>
      <c r="T4">
        <v>1</v>
      </c>
      <c r="U4">
        <v>0</v>
      </c>
      <c r="V4" s="19">
        <v>1</v>
      </c>
      <c r="W4" s="19">
        <v>1</v>
      </c>
      <c r="X4">
        <v>1</v>
      </c>
      <c r="Y4" s="19">
        <v>0</v>
      </c>
      <c r="Z4">
        <f t="shared" si="0"/>
        <v>15</v>
      </c>
      <c r="AB4" t="s">
        <v>62</v>
      </c>
    </row>
    <row r="5" spans="1:28" ht="65" customHeight="1">
      <c r="A5" s="11" t="s">
        <v>63</v>
      </c>
      <c r="B5" s="18">
        <v>1</v>
      </c>
      <c r="C5">
        <v>0</v>
      </c>
      <c r="D5" s="18">
        <v>0</v>
      </c>
      <c r="E5">
        <v>1</v>
      </c>
      <c r="F5" s="19">
        <v>0</v>
      </c>
      <c r="G5" s="19">
        <v>1</v>
      </c>
      <c r="H5">
        <v>1</v>
      </c>
      <c r="I5" s="19">
        <v>1</v>
      </c>
      <c r="J5">
        <v>1</v>
      </c>
      <c r="K5" s="18">
        <v>0</v>
      </c>
      <c r="L5">
        <v>1</v>
      </c>
      <c r="M5">
        <v>0</v>
      </c>
      <c r="N5" s="18">
        <v>1</v>
      </c>
      <c r="O5">
        <v>0</v>
      </c>
      <c r="P5">
        <v>1</v>
      </c>
      <c r="Q5">
        <v>1</v>
      </c>
      <c r="R5">
        <v>1</v>
      </c>
      <c r="S5">
        <v>1</v>
      </c>
      <c r="T5">
        <v>1</v>
      </c>
      <c r="U5">
        <v>1</v>
      </c>
      <c r="V5" s="19">
        <v>0</v>
      </c>
      <c r="W5" s="19">
        <v>0</v>
      </c>
      <c r="X5">
        <v>1</v>
      </c>
      <c r="Y5" s="19">
        <v>1</v>
      </c>
      <c r="Z5">
        <f t="shared" si="0"/>
        <v>16</v>
      </c>
    </row>
    <row r="6" spans="1:28" ht="84.5" customHeight="1">
      <c r="A6" s="11" t="s">
        <v>64</v>
      </c>
      <c r="B6" s="18">
        <v>1</v>
      </c>
      <c r="C6">
        <v>1</v>
      </c>
      <c r="D6" s="18">
        <v>1</v>
      </c>
      <c r="E6">
        <v>1</v>
      </c>
      <c r="F6" s="19">
        <v>1</v>
      </c>
      <c r="G6" s="19">
        <v>1</v>
      </c>
      <c r="H6">
        <v>1</v>
      </c>
      <c r="I6" s="19">
        <v>1</v>
      </c>
      <c r="J6">
        <v>1</v>
      </c>
      <c r="K6" s="18">
        <v>1</v>
      </c>
      <c r="L6">
        <v>1</v>
      </c>
      <c r="M6">
        <v>1</v>
      </c>
      <c r="N6" s="18">
        <v>1</v>
      </c>
      <c r="O6">
        <v>1</v>
      </c>
      <c r="P6">
        <v>1</v>
      </c>
      <c r="Q6">
        <v>1</v>
      </c>
      <c r="R6">
        <v>1</v>
      </c>
      <c r="S6">
        <v>1</v>
      </c>
      <c r="T6">
        <v>1</v>
      </c>
      <c r="U6">
        <v>1</v>
      </c>
      <c r="V6" s="19">
        <v>1</v>
      </c>
      <c r="W6" s="19">
        <v>1</v>
      </c>
      <c r="X6">
        <v>1</v>
      </c>
      <c r="Y6" s="19">
        <v>1</v>
      </c>
      <c r="Z6">
        <f t="shared" si="0"/>
        <v>24</v>
      </c>
      <c r="AB6" t="s">
        <v>65</v>
      </c>
    </row>
    <row r="7" spans="1:28" ht="51.5" customHeight="1">
      <c r="A7" s="11" t="s">
        <v>66</v>
      </c>
      <c r="B7" s="18">
        <v>1</v>
      </c>
      <c r="C7">
        <v>1</v>
      </c>
      <c r="D7" s="18">
        <v>1</v>
      </c>
      <c r="E7">
        <v>1</v>
      </c>
      <c r="F7" s="19">
        <v>1</v>
      </c>
      <c r="G7" s="19">
        <v>1</v>
      </c>
      <c r="H7">
        <v>1</v>
      </c>
      <c r="I7" s="19">
        <v>1</v>
      </c>
      <c r="J7">
        <v>0</v>
      </c>
      <c r="K7" s="18">
        <v>1</v>
      </c>
      <c r="L7">
        <v>1</v>
      </c>
      <c r="M7">
        <v>1</v>
      </c>
      <c r="N7" s="18">
        <v>1</v>
      </c>
      <c r="O7">
        <v>1</v>
      </c>
      <c r="P7">
        <v>1</v>
      </c>
      <c r="Q7">
        <v>1</v>
      </c>
      <c r="R7">
        <v>1</v>
      </c>
      <c r="S7">
        <v>1</v>
      </c>
      <c r="T7">
        <v>1</v>
      </c>
      <c r="U7">
        <v>1</v>
      </c>
      <c r="V7" s="19">
        <v>1</v>
      </c>
      <c r="W7" s="19">
        <v>1</v>
      </c>
      <c r="X7">
        <v>1</v>
      </c>
      <c r="Y7" s="19">
        <v>0</v>
      </c>
      <c r="Z7">
        <f t="shared" si="0"/>
        <v>22</v>
      </c>
    </row>
    <row r="8" spans="1:28" ht="45.5" customHeight="1">
      <c r="A8" s="11" t="s">
        <v>67</v>
      </c>
      <c r="B8" s="18">
        <v>1</v>
      </c>
      <c r="C8">
        <v>1</v>
      </c>
      <c r="D8" s="18">
        <v>0</v>
      </c>
      <c r="E8">
        <v>1</v>
      </c>
      <c r="F8" s="19">
        <v>0</v>
      </c>
      <c r="G8" s="19">
        <v>0</v>
      </c>
      <c r="H8">
        <v>1</v>
      </c>
      <c r="I8" s="19">
        <v>1</v>
      </c>
      <c r="J8">
        <v>0</v>
      </c>
      <c r="K8" s="18">
        <v>0</v>
      </c>
      <c r="L8">
        <v>1</v>
      </c>
      <c r="M8">
        <v>0</v>
      </c>
      <c r="N8" s="18">
        <v>1</v>
      </c>
      <c r="O8">
        <v>1</v>
      </c>
      <c r="P8">
        <v>1</v>
      </c>
      <c r="Q8">
        <v>1</v>
      </c>
      <c r="R8">
        <v>1</v>
      </c>
      <c r="S8">
        <v>1</v>
      </c>
      <c r="T8">
        <v>1</v>
      </c>
      <c r="U8">
        <v>1</v>
      </c>
      <c r="V8" s="19">
        <v>0</v>
      </c>
      <c r="W8" s="19">
        <v>0</v>
      </c>
      <c r="X8">
        <v>1</v>
      </c>
      <c r="Y8" s="19">
        <v>1</v>
      </c>
      <c r="Z8">
        <f t="shared" si="0"/>
        <v>16</v>
      </c>
      <c r="AB8" t="s">
        <v>68</v>
      </c>
    </row>
    <row r="9" spans="1:28" ht="63.5" customHeight="1">
      <c r="A9" s="11" t="s">
        <v>69</v>
      </c>
      <c r="B9" s="18">
        <v>1</v>
      </c>
      <c r="C9">
        <v>0</v>
      </c>
      <c r="D9" s="18">
        <v>0</v>
      </c>
      <c r="E9">
        <v>0</v>
      </c>
      <c r="F9" s="19">
        <v>0</v>
      </c>
      <c r="G9" s="19">
        <v>0</v>
      </c>
      <c r="H9">
        <v>0</v>
      </c>
      <c r="I9" s="19">
        <v>0</v>
      </c>
      <c r="J9">
        <v>0</v>
      </c>
      <c r="K9" s="18">
        <v>0</v>
      </c>
      <c r="L9">
        <v>0</v>
      </c>
      <c r="M9">
        <v>0</v>
      </c>
      <c r="N9" s="18">
        <v>0</v>
      </c>
      <c r="O9">
        <v>0</v>
      </c>
      <c r="P9">
        <v>0</v>
      </c>
      <c r="Q9">
        <v>0</v>
      </c>
      <c r="R9">
        <v>1</v>
      </c>
      <c r="S9">
        <v>0</v>
      </c>
      <c r="T9">
        <v>0</v>
      </c>
      <c r="U9">
        <v>0</v>
      </c>
      <c r="V9" s="19">
        <v>0</v>
      </c>
      <c r="W9" s="19">
        <v>0</v>
      </c>
      <c r="X9">
        <v>0</v>
      </c>
      <c r="Y9" s="19">
        <v>0</v>
      </c>
      <c r="Z9">
        <f t="shared" si="0"/>
        <v>2</v>
      </c>
    </row>
    <row r="10" spans="1:28" ht="92" customHeight="1">
      <c r="A10" s="11" t="s">
        <v>70</v>
      </c>
      <c r="B10" s="18">
        <v>0</v>
      </c>
      <c r="C10">
        <v>0</v>
      </c>
      <c r="D10" s="18">
        <v>0</v>
      </c>
      <c r="E10">
        <v>0</v>
      </c>
      <c r="F10" s="19">
        <v>0</v>
      </c>
      <c r="G10" s="19">
        <v>0</v>
      </c>
      <c r="H10">
        <v>0</v>
      </c>
      <c r="I10" s="19">
        <v>0</v>
      </c>
      <c r="J10">
        <v>0</v>
      </c>
      <c r="K10" s="18">
        <v>0</v>
      </c>
      <c r="L10">
        <v>1</v>
      </c>
      <c r="M10">
        <v>0</v>
      </c>
      <c r="N10" s="18">
        <v>0</v>
      </c>
      <c r="O10">
        <v>0</v>
      </c>
      <c r="P10">
        <v>0</v>
      </c>
      <c r="Q10">
        <v>0</v>
      </c>
      <c r="R10">
        <v>0</v>
      </c>
      <c r="S10">
        <v>0</v>
      </c>
      <c r="T10">
        <v>0</v>
      </c>
      <c r="U10">
        <v>0</v>
      </c>
      <c r="V10" s="19">
        <v>0</v>
      </c>
      <c r="W10" s="19">
        <v>0</v>
      </c>
      <c r="X10">
        <v>0</v>
      </c>
      <c r="Y10" s="19">
        <v>0</v>
      </c>
      <c r="Z10">
        <f t="shared" si="0"/>
        <v>1</v>
      </c>
    </row>
    <row r="11" spans="1:28" ht="67" customHeight="1">
      <c r="A11" s="11" t="s">
        <v>71</v>
      </c>
      <c r="B11" s="18">
        <v>1</v>
      </c>
      <c r="C11">
        <v>1</v>
      </c>
      <c r="D11" s="18">
        <v>0</v>
      </c>
      <c r="E11">
        <v>1</v>
      </c>
      <c r="F11" s="19">
        <v>0</v>
      </c>
      <c r="G11" s="19">
        <v>0</v>
      </c>
      <c r="H11">
        <v>1</v>
      </c>
      <c r="I11" s="19">
        <v>1</v>
      </c>
      <c r="J11">
        <v>1</v>
      </c>
      <c r="K11" s="18">
        <v>0</v>
      </c>
      <c r="L11">
        <v>1</v>
      </c>
      <c r="M11">
        <v>0</v>
      </c>
      <c r="N11" s="18">
        <v>1</v>
      </c>
      <c r="O11">
        <v>1</v>
      </c>
      <c r="P11">
        <v>1</v>
      </c>
      <c r="Q11">
        <v>1</v>
      </c>
      <c r="R11">
        <v>1</v>
      </c>
      <c r="S11">
        <v>1</v>
      </c>
      <c r="T11">
        <v>1</v>
      </c>
      <c r="U11">
        <v>1</v>
      </c>
      <c r="V11" s="19">
        <v>0</v>
      </c>
      <c r="W11" s="19">
        <v>1</v>
      </c>
      <c r="X11">
        <v>1</v>
      </c>
      <c r="Y11" s="19">
        <v>1</v>
      </c>
      <c r="Z11">
        <f t="shared" si="0"/>
        <v>18</v>
      </c>
    </row>
    <row r="12" spans="1:28" ht="29">
      <c r="A12" s="20" t="s">
        <v>72</v>
      </c>
      <c r="B12" s="21">
        <f>SUM(B2:B11)</f>
        <v>9</v>
      </c>
      <c r="C12" s="22">
        <f>SUM(C2:C11)</f>
        <v>7</v>
      </c>
      <c r="D12" s="21">
        <f t="shared" ref="D12:Y12" si="1">SUM(D2:D11)</f>
        <v>4</v>
      </c>
      <c r="E12" s="22">
        <f>SUM(E2:E11)</f>
        <v>8</v>
      </c>
      <c r="F12" s="21">
        <f t="shared" si="1"/>
        <v>5</v>
      </c>
      <c r="G12" s="21">
        <f t="shared" si="1"/>
        <v>5</v>
      </c>
      <c r="H12" s="22">
        <f t="shared" si="1"/>
        <v>8</v>
      </c>
      <c r="I12" s="21">
        <f t="shared" si="1"/>
        <v>7</v>
      </c>
      <c r="J12" s="22">
        <f t="shared" si="1"/>
        <v>6</v>
      </c>
      <c r="K12" s="21">
        <f t="shared" si="1"/>
        <v>4</v>
      </c>
      <c r="L12" s="22">
        <f t="shared" si="1"/>
        <v>8</v>
      </c>
      <c r="M12" s="22">
        <f t="shared" si="1"/>
        <v>4</v>
      </c>
      <c r="N12" s="21">
        <f t="shared" si="1"/>
        <v>7</v>
      </c>
      <c r="O12" s="22">
        <f t="shared" si="1"/>
        <v>7</v>
      </c>
      <c r="P12" s="22">
        <f t="shared" si="1"/>
        <v>7</v>
      </c>
      <c r="Q12" s="22">
        <f t="shared" si="1"/>
        <v>7</v>
      </c>
      <c r="R12" s="22">
        <f t="shared" si="1"/>
        <v>8</v>
      </c>
      <c r="S12" s="22">
        <f t="shared" si="1"/>
        <v>7</v>
      </c>
      <c r="T12" s="22">
        <f t="shared" si="1"/>
        <v>8</v>
      </c>
      <c r="U12" s="22">
        <f t="shared" si="1"/>
        <v>7</v>
      </c>
      <c r="V12" s="21">
        <f>SUM(V2:V11)</f>
        <v>5</v>
      </c>
      <c r="W12" s="21">
        <f t="shared" si="1"/>
        <v>6</v>
      </c>
      <c r="X12" s="22">
        <f t="shared" si="1"/>
        <v>8</v>
      </c>
      <c r="Y12" s="21">
        <f t="shared" si="1"/>
        <v>5</v>
      </c>
      <c r="Z12" s="22">
        <f t="shared" si="0"/>
        <v>157</v>
      </c>
      <c r="AA12" s="22"/>
    </row>
    <row r="13" spans="1:28" ht="13" customHeight="1">
      <c r="A13" s="11" t="s">
        <v>73</v>
      </c>
      <c r="B13" s="23">
        <f t="shared" ref="B13:Y13" ca="1" si="2">B12/$Z$13</f>
        <v>5.7324840764331211E-2</v>
      </c>
      <c r="C13" s="24">
        <f t="shared" ca="1" si="2"/>
        <v>4.4585987261146494E-2</v>
      </c>
      <c r="D13" s="23">
        <f t="shared" ca="1" si="2"/>
        <v>2.5477707006369428E-2</v>
      </c>
      <c r="E13" s="24">
        <f t="shared" ca="1" si="2"/>
        <v>5.0955414012738856E-2</v>
      </c>
      <c r="F13" s="23">
        <f t="shared" ca="1" si="2"/>
        <v>3.1847133757961783E-2</v>
      </c>
      <c r="G13" s="23">
        <f t="shared" ca="1" si="2"/>
        <v>3.1847133757961783E-2</v>
      </c>
      <c r="H13" s="24">
        <f t="shared" ca="1" si="2"/>
        <v>5.0955414012738856E-2</v>
      </c>
      <c r="I13" s="23">
        <f t="shared" ca="1" si="2"/>
        <v>4.4585987261146494E-2</v>
      </c>
      <c r="J13" s="24">
        <f t="shared" ca="1" si="2"/>
        <v>3.8216560509554139E-2</v>
      </c>
      <c r="K13" s="23">
        <f t="shared" ca="1" si="2"/>
        <v>2.5477707006369428E-2</v>
      </c>
      <c r="L13" s="24">
        <f t="shared" ca="1" si="2"/>
        <v>5.0955414012738856E-2</v>
      </c>
      <c r="M13" s="24">
        <f t="shared" ca="1" si="2"/>
        <v>2.5477707006369428E-2</v>
      </c>
      <c r="N13" s="23">
        <f t="shared" ca="1" si="2"/>
        <v>4.4585987261146494E-2</v>
      </c>
      <c r="O13" s="24">
        <f t="shared" ca="1" si="2"/>
        <v>4.4585987261146494E-2</v>
      </c>
      <c r="P13" s="24">
        <f t="shared" ca="1" si="2"/>
        <v>4.4585987261146494E-2</v>
      </c>
      <c r="Q13" s="24">
        <f t="shared" ca="1" si="2"/>
        <v>4.4585987261146494E-2</v>
      </c>
      <c r="R13" s="24">
        <f t="shared" ca="1" si="2"/>
        <v>5.0955414012738856E-2</v>
      </c>
      <c r="S13" s="24">
        <f t="shared" ca="1" si="2"/>
        <v>4.4585987261146494E-2</v>
      </c>
      <c r="T13" s="24">
        <f t="shared" ca="1" si="2"/>
        <v>5.0955414012738856E-2</v>
      </c>
      <c r="U13" s="24">
        <f t="shared" ca="1" si="2"/>
        <v>4.4585987261146494E-2</v>
      </c>
      <c r="V13" s="23">
        <f t="shared" ca="1" si="2"/>
        <v>3.1847133757961783E-2</v>
      </c>
      <c r="W13" s="23">
        <f t="shared" ca="1" si="2"/>
        <v>3.8216560509554139E-2</v>
      </c>
      <c r="X13" s="24">
        <f t="shared" ca="1" si="2"/>
        <v>5.0955414012738856E-2</v>
      </c>
      <c r="Y13" s="23">
        <f t="shared" ca="1" si="2"/>
        <v>3.1847133757961783E-2</v>
      </c>
      <c r="Z13" s="25">
        <f t="shared" ca="1" si="0"/>
        <v>0.99999999999999989</v>
      </c>
      <c r="AB13"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Allocation proposal</vt:lpstr>
      <vt:lpstr>Art30 prop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 Abas</dc:creator>
  <cp:lastModifiedBy>Marina Abas</cp:lastModifiedBy>
  <dcterms:created xsi:type="dcterms:W3CDTF">2026-06-26T02:56:40Z</dcterms:created>
  <dcterms:modified xsi:type="dcterms:W3CDTF">2026-08-23T23:27:31Z</dcterms:modified>
</cp:coreProperties>
</file>